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D:\"/>
    </mc:Choice>
  </mc:AlternateContent>
  <xr:revisionPtr revIDLastSave="0" documentId="8_{49A73899-AEFF-4B50-B176-6603F69981BB}"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F302" i="9"/>
  <c r="H301" i="9"/>
  <c r="G301" i="9"/>
  <c r="E301" i="9" s="1"/>
  <c r="B301" i="9" s="1"/>
  <c r="F301" i="9"/>
  <c r="H300" i="9"/>
  <c r="G300" i="9"/>
  <c r="F300" i="9"/>
  <c r="H299" i="9"/>
  <c r="G299" i="9"/>
  <c r="E299" i="9" s="1"/>
  <c r="B299" i="9" s="1"/>
  <c r="F299" i="9"/>
  <c r="H298" i="9"/>
  <c r="E298" i="9" s="1"/>
  <c r="B298" i="9" s="1"/>
  <c r="G298" i="9"/>
  <c r="F298" i="9"/>
  <c r="H297" i="9"/>
  <c r="G297" i="9"/>
  <c r="E297" i="9" s="1"/>
  <c r="B297" i="9" s="1"/>
  <c r="F297" i="9"/>
  <c r="H296" i="9"/>
  <c r="G296" i="9"/>
  <c r="F296" i="9"/>
  <c r="H295" i="9"/>
  <c r="G295" i="9"/>
  <c r="F295" i="9"/>
  <c r="H294" i="9"/>
  <c r="E294" i="9" s="1"/>
  <c r="G294" i="9"/>
  <c r="F294" i="9"/>
  <c r="H293" i="9"/>
  <c r="G293" i="9"/>
  <c r="E293" i="9" s="1"/>
  <c r="B293" i="9" s="1"/>
  <c r="F293" i="9"/>
  <c r="H292" i="9"/>
  <c r="G292" i="9"/>
  <c r="F292" i="9"/>
  <c r="H291" i="9"/>
  <c r="G291" i="9"/>
  <c r="F291" i="9"/>
  <c r="E291" i="9"/>
  <c r="B291" i="9" s="1"/>
  <c r="F290" i="9"/>
  <c r="F289" i="9"/>
  <c r="H288" i="9"/>
  <c r="G288" i="9"/>
  <c r="E288" i="9" s="1"/>
  <c r="B288" i="9" s="1"/>
  <c r="F288" i="9"/>
  <c r="H287" i="9"/>
  <c r="G287" i="9"/>
  <c r="F287" i="9"/>
  <c r="H286" i="9"/>
  <c r="G286" i="9"/>
  <c r="E286" i="9" s="1"/>
  <c r="F286" i="9"/>
  <c r="H285" i="9"/>
  <c r="G285" i="9"/>
  <c r="F285" i="9"/>
  <c r="F284" i="9"/>
  <c r="H283" i="9"/>
  <c r="G283" i="9"/>
  <c r="E283" i="9" s="1"/>
  <c r="B283" i="9" s="1"/>
  <c r="F283" i="9"/>
  <c r="H282" i="9"/>
  <c r="G282" i="9"/>
  <c r="F282" i="9"/>
  <c r="H281" i="9"/>
  <c r="G281" i="9"/>
  <c r="F281" i="9"/>
  <c r="F280" i="9"/>
  <c r="F279" i="9"/>
  <c r="F277" i="9" s="1"/>
  <c r="F278" i="9"/>
  <c r="F276" i="9"/>
  <c r="L275" i="9"/>
  <c r="F275" i="9" s="1"/>
  <c r="H275" i="9"/>
  <c r="F274" i="9"/>
  <c r="I273" i="9"/>
  <c r="H273" i="9"/>
  <c r="F273" i="9"/>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M258" i="9"/>
  <c r="L258" i="9"/>
  <c r="F258" i="9" s="1"/>
  <c r="B258" i="9" s="1"/>
  <c r="E258" i="9"/>
  <c r="M257" i="9"/>
  <c r="L257" i="9"/>
  <c r="F257" i="9" s="1"/>
  <c r="E257" i="9"/>
  <c r="M256" i="9"/>
  <c r="L256" i="9"/>
  <c r="F256" i="9"/>
  <c r="B256" i="9" s="1"/>
  <c r="E256" i="9"/>
  <c r="M255" i="9"/>
  <c r="L255" i="9"/>
  <c r="F255" i="9" s="1"/>
  <c r="E255" i="9"/>
  <c r="B255" i="9" s="1"/>
  <c r="M254" i="9"/>
  <c r="L254" i="9"/>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M248" i="9"/>
  <c r="L248" i="9"/>
  <c r="F248" i="9"/>
  <c r="E248" i="9"/>
  <c r="M247" i="9"/>
  <c r="L247" i="9"/>
  <c r="F247" i="9" s="1"/>
  <c r="E247" i="9"/>
  <c r="B247" i="9" s="1"/>
  <c r="M246" i="9"/>
  <c r="L246" i="9"/>
  <c r="E246"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M240" i="9"/>
  <c r="L240" i="9"/>
  <c r="F240" i="9"/>
  <c r="E240" i="9"/>
  <c r="M239" i="9"/>
  <c r="L239" i="9"/>
  <c r="F239" i="9" s="1"/>
  <c r="B239" i="9" s="1"/>
  <c r="E239" i="9"/>
  <c r="M238" i="9"/>
  <c r="L238" i="9"/>
  <c r="E238" i="9"/>
  <c r="M237" i="9"/>
  <c r="F237" i="9" s="1"/>
  <c r="L237" i="9"/>
  <c r="E237" i="9"/>
  <c r="B237" i="9" s="1"/>
  <c r="M236" i="9"/>
  <c r="L236" i="9"/>
  <c r="F236" i="9"/>
  <c r="E236" i="9"/>
  <c r="B236" i="9" s="1"/>
  <c r="M235" i="9"/>
  <c r="L235" i="9"/>
  <c r="F235" i="9" s="1"/>
  <c r="B235" i="9" s="1"/>
  <c r="E235" i="9"/>
  <c r="M234" i="9"/>
  <c r="L234" i="9"/>
  <c r="F234" i="9" s="1"/>
  <c r="B234" i="9" s="1"/>
  <c r="E234" i="9"/>
  <c r="M233" i="9"/>
  <c r="L233" i="9"/>
  <c r="F233" i="9" s="1"/>
  <c r="E233" i="9"/>
  <c r="M232" i="9"/>
  <c r="L232" i="9"/>
  <c r="F232" i="9"/>
  <c r="B232" i="9" s="1"/>
  <c r="E232" i="9"/>
  <c r="M231" i="9"/>
  <c r="L231" i="9"/>
  <c r="F231" i="9" s="1"/>
  <c r="B231" i="9" s="1"/>
  <c r="E231" i="9"/>
  <c r="M230" i="9"/>
  <c r="L230" i="9"/>
  <c r="E230" i="9"/>
  <c r="M229" i="9"/>
  <c r="L229" i="9"/>
  <c r="F229" i="9" s="1"/>
  <c r="E229" i="9"/>
  <c r="B229" i="9" s="1"/>
  <c r="M228" i="9"/>
  <c r="L228" i="9"/>
  <c r="F228" i="9"/>
  <c r="B228" i="9" s="1"/>
  <c r="E228" i="9"/>
  <c r="M227" i="9"/>
  <c r="L227" i="9"/>
  <c r="F227" i="9" s="1"/>
  <c r="B227" i="9" s="1"/>
  <c r="E227" i="9"/>
  <c r="M226" i="9"/>
  <c r="L226" i="9"/>
  <c r="F226" i="9" s="1"/>
  <c r="B226" i="9" s="1"/>
  <c r="E226" i="9"/>
  <c r="M225" i="9"/>
  <c r="L225" i="9"/>
  <c r="F225" i="9" s="1"/>
  <c r="E225" i="9"/>
  <c r="M224" i="9"/>
  <c r="L224" i="9"/>
  <c r="F224" i="9"/>
  <c r="B224" i="9" s="1"/>
  <c r="E224" i="9"/>
  <c r="M223" i="9"/>
  <c r="L223" i="9"/>
  <c r="F223" i="9" s="1"/>
  <c r="B223" i="9" s="1"/>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L216" i="9"/>
  <c r="F216" i="9"/>
  <c r="B216" i="9" s="1"/>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G70" i="9"/>
  <c r="F70" i="9"/>
  <c r="B70" i="9"/>
  <c r="H69" i="9"/>
  <c r="G69" i="9"/>
  <c r="F69" i="9"/>
  <c r="E69" i="9"/>
  <c r="B69" i="9" s="1"/>
  <c r="H68" i="9"/>
  <c r="G68" i="9"/>
  <c r="E68" i="9" s="1"/>
  <c r="B68" i="9" s="1"/>
  <c r="F68" i="9"/>
  <c r="H67" i="9"/>
  <c r="G67" i="9"/>
  <c r="F67" i="9"/>
  <c r="H66" i="9"/>
  <c r="E66" i="9" s="1"/>
  <c r="G66" i="9"/>
  <c r="F66" i="9"/>
  <c r="B66" i="9"/>
  <c r="H65" i="9"/>
  <c r="G65" i="9"/>
  <c r="F65" i="9"/>
  <c r="E65" i="9"/>
  <c r="B65" i="9" s="1"/>
  <c r="H64" i="9"/>
  <c r="G64" i="9"/>
  <c r="F64" i="9"/>
  <c r="E64" i="9"/>
  <c r="H63" i="9"/>
  <c r="G63" i="9"/>
  <c r="F63" i="9"/>
  <c r="H62" i="9"/>
  <c r="E62" i="9" s="1"/>
  <c r="B62" i="9" s="1"/>
  <c r="G62" i="9"/>
  <c r="F62" i="9"/>
  <c r="H61" i="9"/>
  <c r="G61" i="9"/>
  <c r="F61" i="9"/>
  <c r="E61" i="9"/>
  <c r="B61" i="9" s="1"/>
  <c r="H60" i="9"/>
  <c r="G60" i="9"/>
  <c r="E60" i="9" s="1"/>
  <c r="B60" i="9" s="1"/>
  <c r="F60" i="9"/>
  <c r="H59" i="9"/>
  <c r="G59" i="9"/>
  <c r="F59" i="9"/>
  <c r="E59" i="9"/>
  <c r="B59" i="9" s="1"/>
  <c r="H58" i="9"/>
  <c r="E58" i="9" s="1"/>
  <c r="B58" i="9" s="1"/>
  <c r="G58" i="9"/>
  <c r="F58" i="9"/>
  <c r="H57" i="9"/>
  <c r="G57" i="9"/>
  <c r="E57" i="9" s="1"/>
  <c r="B57" i="9" s="1"/>
  <c r="F57" i="9"/>
  <c r="H56" i="9"/>
  <c r="G56" i="9"/>
  <c r="E56" i="9" s="1"/>
  <c r="F56" i="9"/>
  <c r="B56" i="9"/>
  <c r="H55" i="9"/>
  <c r="G55" i="9"/>
  <c r="F55" i="9"/>
  <c r="E55" i="9"/>
  <c r="B55" i="9" s="1"/>
  <c r="H54" i="9"/>
  <c r="E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F48" i="9"/>
  <c r="B48" i="9"/>
  <c r="H47" i="9"/>
  <c r="G47" i="9"/>
  <c r="F47" i="9"/>
  <c r="E47" i="9"/>
  <c r="B47" i="9" s="1"/>
  <c r="H46" i="9"/>
  <c r="E46" i="9" s="1"/>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G38" i="9"/>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F32" i="9"/>
  <c r="H31" i="9"/>
  <c r="E31" i="9" s="1"/>
  <c r="B31" i="9" s="1"/>
  <c r="G31" i="9"/>
  <c r="F31" i="9"/>
  <c r="H30" i="9"/>
  <c r="E30" i="9" s="1"/>
  <c r="G30" i="9"/>
  <c r="F30" i="9"/>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H24" i="9"/>
  <c r="G24" i="9"/>
  <c r="F24" i="9"/>
  <c r="H23" i="9"/>
  <c r="E23" i="9" s="1"/>
  <c r="B23" i="9" s="1"/>
  <c r="G23" i="9"/>
  <c r="F23" i="9"/>
  <c r="H22" i="9"/>
  <c r="E22" i="9" s="1"/>
  <c r="G22" i="9"/>
  <c r="F22" i="9"/>
  <c r="F21" i="9"/>
  <c r="F4" i="9"/>
  <c r="O3" i="9"/>
  <c r="G275" i="9" s="1"/>
  <c r="I3" i="9"/>
  <c r="H3" i="9"/>
  <c r="G3" i="9"/>
  <c r="D101" i="8"/>
  <c r="C1576" i="1" s="1"/>
  <c r="G1576" i="1" s="1"/>
  <c r="D95" i="8"/>
  <c r="D90" i="8"/>
  <c r="D85" i="8"/>
  <c r="C1560" i="1" s="1"/>
  <c r="D80" i="8"/>
  <c r="D75" i="8"/>
  <c r="D70" i="8"/>
  <c r="D65" i="8"/>
  <c r="D60" i="8"/>
  <c r="C1535" i="1" s="1"/>
  <c r="D55" i="8"/>
  <c r="D50" i="8"/>
  <c r="D44" i="8"/>
  <c r="D36" i="8"/>
  <c r="D26" i="8"/>
  <c r="D24" i="8" s="1"/>
  <c r="C1499" i="1" s="1"/>
  <c r="H1499" i="1" s="1"/>
  <c r="D18" i="8"/>
  <c r="D8" i="8"/>
  <c r="E44" i="7"/>
  <c r="D44" i="7"/>
  <c r="E39" i="7"/>
  <c r="E38" i="7" s="1"/>
  <c r="D39" i="7"/>
  <c r="D38" i="7" s="1"/>
  <c r="E30" i="7"/>
  <c r="D30" i="7"/>
  <c r="E23" i="7"/>
  <c r="D23" i="7"/>
  <c r="E22" i="7"/>
  <c r="D22" i="7"/>
  <c r="E14" i="7"/>
  <c r="D14" i="7"/>
  <c r="E7" i="7"/>
  <c r="E6" i="7" s="1"/>
  <c r="E5" i="7" s="1"/>
  <c r="D7" i="7"/>
  <c r="D6" i="7" s="1"/>
  <c r="D5" i="7" s="1"/>
  <c r="H29"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D258" i="5"/>
  <c r="F258" i="5" s="1"/>
  <c r="F257" i="5"/>
  <c r="F256" i="5"/>
  <c r="F255" i="5"/>
  <c r="F254" i="5"/>
  <c r="F253" i="5"/>
  <c r="F252" i="5"/>
  <c r="F251" i="5"/>
  <c r="E250" i="5"/>
  <c r="D250" i="5"/>
  <c r="F249" i="5"/>
  <c r="F248" i="5"/>
  <c r="F247" i="5"/>
  <c r="E246" i="5"/>
  <c r="D1223" i="1" s="1"/>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E177" i="5" s="1"/>
  <c r="D1154" i="1" s="1"/>
  <c r="D180" i="5"/>
  <c r="D177" i="5" s="1"/>
  <c r="F179" i="5"/>
  <c r="F178" i="5"/>
  <c r="F173" i="5"/>
  <c r="F172" i="5"/>
  <c r="F171" i="5"/>
  <c r="E170" i="5"/>
  <c r="D170" i="5"/>
  <c r="C1148" i="1"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F87" i="5"/>
  <c r="D87" i="5"/>
  <c r="F86" i="5"/>
  <c r="F85" i="5"/>
  <c r="F84" i="5"/>
  <c r="F83" i="5"/>
  <c r="F82" i="5"/>
  <c r="F81" i="5"/>
  <c r="F80" i="5"/>
  <c r="E79" i="5"/>
  <c r="D79" i="5"/>
  <c r="E78" i="5"/>
  <c r="F77" i="5"/>
  <c r="F76" i="5"/>
  <c r="F75" i="5"/>
  <c r="F74" i="5"/>
  <c r="F73" i="5"/>
  <c r="F72" i="5"/>
  <c r="F71" i="5"/>
  <c r="E70" i="5"/>
  <c r="E69" i="5" s="1"/>
  <c r="D70" i="5"/>
  <c r="D69" i="5" s="1"/>
  <c r="C1047" i="1"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3" i="1" s="1"/>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06" i="1" s="1"/>
  <c r="H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E133" i="4"/>
  <c r="D133" i="4"/>
  <c r="F132" i="4"/>
  <c r="F131" i="4"/>
  <c r="F130" i="4"/>
  <c r="F129" i="4"/>
  <c r="E128" i="4"/>
  <c r="D128" i="4"/>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G1577" i="1"/>
  <c r="C1577" i="1"/>
  <c r="H1577" i="1" s="1"/>
  <c r="H1575" i="1"/>
  <c r="G1575" i="1"/>
  <c r="C1575" i="1"/>
  <c r="C1574" i="1"/>
  <c r="G1573" i="1"/>
  <c r="C1573" i="1"/>
  <c r="H1573" i="1" s="1"/>
  <c r="C1572" i="1"/>
  <c r="H1571" i="1"/>
  <c r="G1571" i="1"/>
  <c r="C1571" i="1"/>
  <c r="H1570" i="1"/>
  <c r="C1570" i="1"/>
  <c r="G1570" i="1" s="1"/>
  <c r="G1569" i="1"/>
  <c r="C1569" i="1"/>
  <c r="H1569" i="1" s="1"/>
  <c r="H1568" i="1"/>
  <c r="C1568" i="1"/>
  <c r="G1568" i="1" s="1"/>
  <c r="H1567" i="1"/>
  <c r="C1567" i="1"/>
  <c r="G1567" i="1" s="1"/>
  <c r="C1566" i="1"/>
  <c r="G1566" i="1" s="1"/>
  <c r="C1565" i="1"/>
  <c r="H1565" i="1" s="1"/>
  <c r="C1564" i="1"/>
  <c r="G1564" i="1" s="1"/>
  <c r="H1563" i="1"/>
  <c r="G1563" i="1"/>
  <c r="C1563" i="1"/>
  <c r="H1562" i="1"/>
  <c r="C1562" i="1"/>
  <c r="G1562" i="1" s="1"/>
  <c r="C1561" i="1"/>
  <c r="H1561" i="1" s="1"/>
  <c r="H1559" i="1"/>
  <c r="G1559" i="1"/>
  <c r="C1559" i="1"/>
  <c r="C1558" i="1"/>
  <c r="G1557" i="1"/>
  <c r="C1557" i="1"/>
  <c r="H1557" i="1" s="1"/>
  <c r="C1556" i="1"/>
  <c r="H1555" i="1"/>
  <c r="G1555" i="1"/>
  <c r="C1555" i="1"/>
  <c r="H1554" i="1"/>
  <c r="C1554" i="1"/>
  <c r="G1554" i="1" s="1"/>
  <c r="G1553" i="1"/>
  <c r="C1553" i="1"/>
  <c r="H1553" i="1" s="1"/>
  <c r="H1552" i="1"/>
  <c r="C1552" i="1"/>
  <c r="G1552" i="1" s="1"/>
  <c r="H1551" i="1"/>
  <c r="G1551" i="1"/>
  <c r="C1551" i="1"/>
  <c r="C1550" i="1"/>
  <c r="G1550" i="1" s="1"/>
  <c r="G1549" i="1"/>
  <c r="C1549" i="1"/>
  <c r="H1549" i="1" s="1"/>
  <c r="C1548" i="1"/>
  <c r="G1548" i="1" s="1"/>
  <c r="H1547" i="1"/>
  <c r="G1547" i="1"/>
  <c r="C1547" i="1"/>
  <c r="H1546" i="1"/>
  <c r="C1546" i="1"/>
  <c r="G1546" i="1" s="1"/>
  <c r="G1545" i="1"/>
  <c r="C1545" i="1"/>
  <c r="H1545" i="1" s="1"/>
  <c r="H1544" i="1"/>
  <c r="C1544" i="1"/>
  <c r="G1544" i="1" s="1"/>
  <c r="H1543" i="1"/>
  <c r="G1543" i="1"/>
  <c r="C1543" i="1"/>
  <c r="C1542" i="1"/>
  <c r="G1541" i="1"/>
  <c r="C1541" i="1"/>
  <c r="H1541" i="1" s="1"/>
  <c r="C1540" i="1"/>
  <c r="H1539" i="1"/>
  <c r="G1539" i="1"/>
  <c r="C1539" i="1"/>
  <c r="H1538" i="1"/>
  <c r="C1538" i="1"/>
  <c r="G1538" i="1" s="1"/>
  <c r="G1537" i="1"/>
  <c r="C1537" i="1"/>
  <c r="H1537" i="1" s="1"/>
  <c r="C1536" i="1"/>
  <c r="G1536" i="1" s="1"/>
  <c r="C1534" i="1"/>
  <c r="G1534" i="1" s="1"/>
  <c r="C1533" i="1"/>
  <c r="C1532" i="1"/>
  <c r="G1532" i="1" s="1"/>
  <c r="C1531" i="1"/>
  <c r="H1531" i="1" s="1"/>
  <c r="C1530" i="1"/>
  <c r="C1529" i="1"/>
  <c r="H1529" i="1" s="1"/>
  <c r="C1528" i="1"/>
  <c r="H1527" i="1"/>
  <c r="G1527" i="1"/>
  <c r="C1527" i="1"/>
  <c r="H1526" i="1"/>
  <c r="C1526" i="1"/>
  <c r="G1526" i="1" s="1"/>
  <c r="C1525" i="1"/>
  <c r="H1523" i="1"/>
  <c r="G1523" i="1"/>
  <c r="C1523" i="1"/>
  <c r="C1522" i="1"/>
  <c r="G1522" i="1" s="1"/>
  <c r="C1521" i="1"/>
  <c r="C1520" i="1"/>
  <c r="H1519" i="1"/>
  <c r="G1519" i="1"/>
  <c r="C1519" i="1"/>
  <c r="C1516" i="1"/>
  <c r="H1515" i="1"/>
  <c r="G1515" i="1"/>
  <c r="C1515" i="1"/>
  <c r="C1514" i="1"/>
  <c r="G1514" i="1" s="1"/>
  <c r="C1513" i="1"/>
  <c r="C1512" i="1"/>
  <c r="H1511" i="1"/>
  <c r="G1511" i="1"/>
  <c r="C1511" i="1"/>
  <c r="H1510" i="1"/>
  <c r="C1510" i="1"/>
  <c r="G1510" i="1" s="1"/>
  <c r="C1509" i="1"/>
  <c r="C1508" i="1"/>
  <c r="H1507" i="1"/>
  <c r="C1507" i="1"/>
  <c r="G1507" i="1" s="1"/>
  <c r="C1506" i="1"/>
  <c r="G1506" i="1" s="1"/>
  <c r="C1505" i="1"/>
  <c r="C1504" i="1"/>
  <c r="H1503" i="1"/>
  <c r="C1503" i="1"/>
  <c r="G1503" i="1" s="1"/>
  <c r="C1502" i="1"/>
  <c r="G1502" i="1" s="1"/>
  <c r="C1500" i="1"/>
  <c r="C1498" i="1"/>
  <c r="G1498" i="1" s="1"/>
  <c r="C1497" i="1"/>
  <c r="C1496" i="1"/>
  <c r="H1495" i="1"/>
  <c r="G1495" i="1"/>
  <c r="C1495" i="1"/>
  <c r="H1494" i="1"/>
  <c r="C1494" i="1"/>
  <c r="G1494" i="1" s="1"/>
  <c r="C1493" i="1"/>
  <c r="C1492" i="1"/>
  <c r="C1491" i="1"/>
  <c r="G1491" i="1" s="1"/>
  <c r="C1490" i="1"/>
  <c r="G1490" i="1" s="1"/>
  <c r="C1489" i="1"/>
  <c r="C1488" i="1"/>
  <c r="H1487" i="1"/>
  <c r="G1487" i="1"/>
  <c r="C1487" i="1"/>
  <c r="C1486" i="1"/>
  <c r="G1486" i="1" s="1"/>
  <c r="C1485" i="1"/>
  <c r="C1484" i="1"/>
  <c r="H1482" i="1"/>
  <c r="G1482" i="1"/>
  <c r="C1482" i="1"/>
  <c r="H1480" i="1"/>
  <c r="C1480" i="1"/>
  <c r="G1480" i="1" s="1"/>
  <c r="G1479" i="1"/>
  <c r="I1479" i="1" s="1"/>
  <c r="D1479" i="1"/>
  <c r="C1479" i="1"/>
  <c r="H1479" i="1" s="1"/>
  <c r="H1478" i="1"/>
  <c r="D1478" i="1"/>
  <c r="C1478" i="1"/>
  <c r="J1478" i="1" s="1"/>
  <c r="J1477" i="1"/>
  <c r="D1477" i="1"/>
  <c r="C1477" i="1"/>
  <c r="H1477" i="1" s="1"/>
  <c r="H1476" i="1"/>
  <c r="G1476" i="1"/>
  <c r="D1476" i="1"/>
  <c r="C1476" i="1"/>
  <c r="J1476" i="1" s="1"/>
  <c r="H1475" i="1"/>
  <c r="G1475" i="1"/>
  <c r="D1475" i="1"/>
  <c r="C1475" i="1"/>
  <c r="J1474" i="1"/>
  <c r="D1474" i="1"/>
  <c r="C1474" i="1"/>
  <c r="H1474" i="1" s="1"/>
  <c r="H1473" i="1"/>
  <c r="D1473" i="1"/>
  <c r="C1473" i="1"/>
  <c r="J1473" i="1" s="1"/>
  <c r="D1472" i="1"/>
  <c r="C1472" i="1"/>
  <c r="H1472" i="1" s="1"/>
  <c r="H1471" i="1"/>
  <c r="G1471" i="1"/>
  <c r="I1471" i="1" s="1"/>
  <c r="D1471" i="1"/>
  <c r="C1471" i="1"/>
  <c r="J1471" i="1" s="1"/>
  <c r="H1470" i="1"/>
  <c r="G1470" i="1"/>
  <c r="D1470" i="1"/>
  <c r="C1470" i="1"/>
  <c r="H1469" i="1"/>
  <c r="G1469" i="1"/>
  <c r="D1469" i="1"/>
  <c r="C1469" i="1"/>
  <c r="D1468" i="1"/>
  <c r="C1468" i="1"/>
  <c r="H1468" i="1" s="1"/>
  <c r="H1467" i="1"/>
  <c r="D1467" i="1"/>
  <c r="C1467" i="1"/>
  <c r="J1467" i="1" s="1"/>
  <c r="J1466" i="1"/>
  <c r="G1466" i="1"/>
  <c r="I1466" i="1" s="1"/>
  <c r="D1466" i="1"/>
  <c r="C1466" i="1"/>
  <c r="H1466" i="1" s="1"/>
  <c r="H1465" i="1"/>
  <c r="G1465" i="1"/>
  <c r="D1465" i="1"/>
  <c r="C1465" i="1"/>
  <c r="J1465" i="1" s="1"/>
  <c r="J1464" i="1"/>
  <c r="G1464" i="1"/>
  <c r="I1464" i="1" s="1"/>
  <c r="D1464" i="1"/>
  <c r="C1464" i="1"/>
  <c r="H1464" i="1" s="1"/>
  <c r="H1463" i="1"/>
  <c r="D1463" i="1"/>
  <c r="C1463" i="1"/>
  <c r="J1463" i="1" s="1"/>
  <c r="G1462" i="1"/>
  <c r="I1462" i="1" s="1"/>
  <c r="D1462" i="1"/>
  <c r="C1462" i="1"/>
  <c r="H1462" i="1" s="1"/>
  <c r="D1461" i="1"/>
  <c r="C1461" i="1"/>
  <c r="D1460" i="1"/>
  <c r="C1460" i="1"/>
  <c r="D1459" i="1"/>
  <c r="G1459" i="1" s="1"/>
  <c r="C1459" i="1"/>
  <c r="G1458" i="1"/>
  <c r="D1458" i="1"/>
  <c r="C1458" i="1"/>
  <c r="D1457" i="1"/>
  <c r="C1457" i="1"/>
  <c r="G1456" i="1"/>
  <c r="D1456" i="1"/>
  <c r="C1456" i="1"/>
  <c r="D1455" i="1"/>
  <c r="G1455" i="1" s="1"/>
  <c r="C1455" i="1"/>
  <c r="D1454" i="1"/>
  <c r="C1454" i="1"/>
  <c r="H1454" i="1" s="1"/>
  <c r="D1453" i="1"/>
  <c r="C1453" i="1"/>
  <c r="G1452" i="1"/>
  <c r="D1452" i="1"/>
  <c r="C1452" i="1"/>
  <c r="D1451" i="1"/>
  <c r="G1451" i="1" s="1"/>
  <c r="C1451" i="1"/>
  <c r="D1450" i="1"/>
  <c r="C1450" i="1"/>
  <c r="G1450" i="1" s="1"/>
  <c r="D1449" i="1"/>
  <c r="C1449" i="1"/>
  <c r="D1448" i="1"/>
  <c r="C1448" i="1"/>
  <c r="D1447" i="1"/>
  <c r="G1447" i="1" s="1"/>
  <c r="C1447" i="1"/>
  <c r="G1446" i="1"/>
  <c r="D1446" i="1"/>
  <c r="C1446" i="1"/>
  <c r="H1445" i="1"/>
  <c r="D1445" i="1"/>
  <c r="C1445" i="1"/>
  <c r="D1444" i="1"/>
  <c r="C1444" i="1"/>
  <c r="J1443" i="1"/>
  <c r="D1443" i="1"/>
  <c r="C1443" i="1"/>
  <c r="G1443" i="1" s="1"/>
  <c r="H1442" i="1"/>
  <c r="D1442" i="1"/>
  <c r="C1442" i="1"/>
  <c r="D1441" i="1"/>
  <c r="C1441" i="1"/>
  <c r="G1441" i="1" s="1"/>
  <c r="D1440" i="1"/>
  <c r="C1440" i="1"/>
  <c r="D1439" i="1"/>
  <c r="C1439" i="1"/>
  <c r="D1437" i="1"/>
  <c r="D1434" i="1"/>
  <c r="C1434" i="1"/>
  <c r="H1434" i="1" s="1"/>
  <c r="D1433" i="1"/>
  <c r="C1433" i="1"/>
  <c r="H1433" i="1" s="1"/>
  <c r="G1432" i="1"/>
  <c r="D1432" i="1"/>
  <c r="C1432" i="1"/>
  <c r="H1432" i="1" s="1"/>
  <c r="G1431" i="1"/>
  <c r="D1431" i="1"/>
  <c r="C1431" i="1"/>
  <c r="H1431" i="1" s="1"/>
  <c r="D1430" i="1"/>
  <c r="C1430" i="1"/>
  <c r="H1430" i="1" s="1"/>
  <c r="D1429" i="1"/>
  <c r="C1429" i="1"/>
  <c r="H1429" i="1" s="1"/>
  <c r="G1428" i="1"/>
  <c r="D1428" i="1"/>
  <c r="C1428" i="1"/>
  <c r="H1428" i="1" s="1"/>
  <c r="G1427" i="1"/>
  <c r="D1427" i="1"/>
  <c r="C1427" i="1"/>
  <c r="H1427" i="1" s="1"/>
  <c r="D1426" i="1"/>
  <c r="C1426" i="1"/>
  <c r="H1426" i="1" s="1"/>
  <c r="D1425" i="1"/>
  <c r="C1425" i="1"/>
  <c r="H1425" i="1" s="1"/>
  <c r="D1424" i="1"/>
  <c r="G1424" i="1" s="1"/>
  <c r="C1424" i="1"/>
  <c r="G1423" i="1"/>
  <c r="D1423" i="1"/>
  <c r="C1423" i="1"/>
  <c r="H1423" i="1" s="1"/>
  <c r="D1422" i="1"/>
  <c r="C1422" i="1"/>
  <c r="G1422" i="1" s="1"/>
  <c r="D1421" i="1"/>
  <c r="C1421" i="1"/>
  <c r="H1421" i="1" s="1"/>
  <c r="D1420" i="1"/>
  <c r="G1420" i="1" s="1"/>
  <c r="C1420" i="1"/>
  <c r="G1419" i="1"/>
  <c r="D1419" i="1"/>
  <c r="C1419" i="1"/>
  <c r="H1419" i="1" s="1"/>
  <c r="D1418" i="1"/>
  <c r="C1418" i="1"/>
  <c r="G1418" i="1" s="1"/>
  <c r="D1417" i="1"/>
  <c r="C1417" i="1"/>
  <c r="H1417" i="1" s="1"/>
  <c r="D1416" i="1"/>
  <c r="G1416" i="1" s="1"/>
  <c r="C1416" i="1"/>
  <c r="G1415" i="1"/>
  <c r="D1415" i="1"/>
  <c r="C1415" i="1"/>
  <c r="H1415" i="1" s="1"/>
  <c r="D1414" i="1"/>
  <c r="C1414" i="1"/>
  <c r="D1413" i="1"/>
  <c r="C1413" i="1"/>
  <c r="H1413" i="1" s="1"/>
  <c r="D1412" i="1"/>
  <c r="G1412" i="1" s="1"/>
  <c r="C1412" i="1"/>
  <c r="G1411" i="1"/>
  <c r="D1411" i="1"/>
  <c r="C1411" i="1"/>
  <c r="H1411" i="1" s="1"/>
  <c r="D1410" i="1"/>
  <c r="C1410" i="1"/>
  <c r="G1410" i="1" s="1"/>
  <c r="D1409" i="1"/>
  <c r="C1409" i="1"/>
  <c r="H1409" i="1" s="1"/>
  <c r="G1407" i="1"/>
  <c r="D1407" i="1"/>
  <c r="C1407" i="1"/>
  <c r="H1407" i="1" s="1"/>
  <c r="D1406" i="1"/>
  <c r="C1406" i="1"/>
  <c r="G1406" i="1" s="1"/>
  <c r="D1405" i="1"/>
  <c r="C1405" i="1"/>
  <c r="D1404" i="1"/>
  <c r="G1404" i="1" s="1"/>
  <c r="C1404" i="1"/>
  <c r="G1403" i="1"/>
  <c r="D1403" i="1"/>
  <c r="C1403" i="1"/>
  <c r="H1403" i="1" s="1"/>
  <c r="D1402" i="1"/>
  <c r="C1402" i="1"/>
  <c r="G1402" i="1" s="1"/>
  <c r="D1401" i="1"/>
  <c r="C1401" i="1"/>
  <c r="D1400" i="1"/>
  <c r="G1400" i="1" s="1"/>
  <c r="C1400" i="1"/>
  <c r="G1399" i="1"/>
  <c r="D1399" i="1"/>
  <c r="C1399" i="1"/>
  <c r="H1399" i="1" s="1"/>
  <c r="D1398" i="1"/>
  <c r="C1398" i="1"/>
  <c r="D1397" i="1"/>
  <c r="C1397" i="1"/>
  <c r="D1396" i="1"/>
  <c r="G1396" i="1" s="1"/>
  <c r="C1396" i="1"/>
  <c r="G1395" i="1"/>
  <c r="D1395" i="1"/>
  <c r="C1395" i="1"/>
  <c r="H1395" i="1" s="1"/>
  <c r="D1394" i="1"/>
  <c r="C1394" i="1"/>
  <c r="G1394" i="1" s="1"/>
  <c r="D1393" i="1"/>
  <c r="C1393" i="1"/>
  <c r="D1392" i="1"/>
  <c r="G1392" i="1" s="1"/>
  <c r="C1392" i="1"/>
  <c r="G1391" i="1"/>
  <c r="D1391" i="1"/>
  <c r="C1391" i="1"/>
  <c r="H1391" i="1" s="1"/>
  <c r="D1390" i="1"/>
  <c r="C1390" i="1"/>
  <c r="G1390" i="1" s="1"/>
  <c r="D1389" i="1"/>
  <c r="C1389" i="1"/>
  <c r="D1388" i="1"/>
  <c r="G1388" i="1" s="1"/>
  <c r="C1388" i="1"/>
  <c r="G1387" i="1"/>
  <c r="D1387" i="1"/>
  <c r="C1387" i="1"/>
  <c r="H1387" i="1" s="1"/>
  <c r="D1386" i="1"/>
  <c r="C1386" i="1"/>
  <c r="G1386" i="1" s="1"/>
  <c r="D1385" i="1"/>
  <c r="C1385" i="1"/>
  <c r="D1384" i="1"/>
  <c r="G1384" i="1" s="1"/>
  <c r="C1384" i="1"/>
  <c r="G1383" i="1"/>
  <c r="D1383" i="1"/>
  <c r="C1383" i="1"/>
  <c r="H1383" i="1" s="1"/>
  <c r="D1382" i="1"/>
  <c r="C1382" i="1"/>
  <c r="D1381" i="1"/>
  <c r="C1381" i="1"/>
  <c r="D1380" i="1"/>
  <c r="G1380" i="1" s="1"/>
  <c r="C1380" i="1"/>
  <c r="G1379" i="1"/>
  <c r="D1379" i="1"/>
  <c r="C1379" i="1"/>
  <c r="H1379" i="1" s="1"/>
  <c r="D1378" i="1"/>
  <c r="C1378" i="1"/>
  <c r="G1378" i="1" s="1"/>
  <c r="D1377" i="1"/>
  <c r="C1377" i="1"/>
  <c r="D1376" i="1"/>
  <c r="G1376" i="1" s="1"/>
  <c r="C1376" i="1"/>
  <c r="G1375" i="1"/>
  <c r="D1375" i="1"/>
  <c r="C1375" i="1"/>
  <c r="H1375" i="1" s="1"/>
  <c r="D1374" i="1"/>
  <c r="C1374" i="1"/>
  <c r="G1374" i="1" s="1"/>
  <c r="D1373" i="1"/>
  <c r="C1373" i="1"/>
  <c r="D1372" i="1"/>
  <c r="G1372" i="1" s="1"/>
  <c r="C1372" i="1"/>
  <c r="G1371" i="1"/>
  <c r="D1371" i="1"/>
  <c r="C1371" i="1"/>
  <c r="H1371" i="1" s="1"/>
  <c r="D1370" i="1"/>
  <c r="C1370" i="1"/>
  <c r="G1370" i="1" s="1"/>
  <c r="D1369" i="1"/>
  <c r="C1369" i="1"/>
  <c r="D1368" i="1"/>
  <c r="G1368" i="1" s="1"/>
  <c r="C1368" i="1"/>
  <c r="G1367" i="1"/>
  <c r="D1367" i="1"/>
  <c r="C1367" i="1"/>
  <c r="H1367" i="1" s="1"/>
  <c r="D1366" i="1"/>
  <c r="C1366" i="1"/>
  <c r="D1365" i="1"/>
  <c r="C1365" i="1"/>
  <c r="D1364" i="1"/>
  <c r="G1364" i="1" s="1"/>
  <c r="C1364" i="1"/>
  <c r="G1363" i="1"/>
  <c r="D1363" i="1"/>
  <c r="C1363" i="1"/>
  <c r="H1363" i="1" s="1"/>
  <c r="D1362" i="1"/>
  <c r="C1362" i="1"/>
  <c r="G1362" i="1" s="1"/>
  <c r="D1361" i="1"/>
  <c r="C1361" i="1"/>
  <c r="D1360" i="1"/>
  <c r="G1360" i="1" s="1"/>
  <c r="C1360" i="1"/>
  <c r="G1359" i="1"/>
  <c r="D1359" i="1"/>
  <c r="C1359" i="1"/>
  <c r="H1359" i="1" s="1"/>
  <c r="D1358" i="1"/>
  <c r="C1358" i="1"/>
  <c r="G1358" i="1" s="1"/>
  <c r="D1357" i="1"/>
  <c r="C1357" i="1"/>
  <c r="D1356" i="1"/>
  <c r="G1356" i="1" s="1"/>
  <c r="C1356" i="1"/>
  <c r="G1355" i="1"/>
  <c r="D1355" i="1"/>
  <c r="C1355" i="1"/>
  <c r="H1355" i="1" s="1"/>
  <c r="D1354" i="1"/>
  <c r="C1354" i="1"/>
  <c r="G1354" i="1" s="1"/>
  <c r="D1353" i="1"/>
  <c r="C1353" i="1"/>
  <c r="D1352" i="1"/>
  <c r="G1352" i="1" s="1"/>
  <c r="C1352" i="1"/>
  <c r="G1351" i="1"/>
  <c r="D1351" i="1"/>
  <c r="C1351" i="1"/>
  <c r="H1351" i="1" s="1"/>
  <c r="D1350" i="1"/>
  <c r="C1350" i="1"/>
  <c r="D1349" i="1"/>
  <c r="C1349" i="1"/>
  <c r="D1348" i="1"/>
  <c r="G1348" i="1" s="1"/>
  <c r="C1348" i="1"/>
  <c r="G1347" i="1"/>
  <c r="D1347" i="1"/>
  <c r="C1347" i="1"/>
  <c r="H1347" i="1" s="1"/>
  <c r="D1346" i="1"/>
  <c r="C1346" i="1"/>
  <c r="G1346" i="1" s="1"/>
  <c r="D1345" i="1"/>
  <c r="C1345" i="1"/>
  <c r="D1344" i="1"/>
  <c r="G1344" i="1" s="1"/>
  <c r="C1344" i="1"/>
  <c r="G1343" i="1"/>
  <c r="D1343" i="1"/>
  <c r="C1343" i="1"/>
  <c r="H1343" i="1" s="1"/>
  <c r="D1342" i="1"/>
  <c r="C1342" i="1"/>
  <c r="G1342" i="1" s="1"/>
  <c r="D1341" i="1"/>
  <c r="H1341" i="1" s="1"/>
  <c r="C1341" i="1"/>
  <c r="D1340" i="1"/>
  <c r="H1340" i="1" s="1"/>
  <c r="C1340" i="1"/>
  <c r="G1340" i="1" s="1"/>
  <c r="D1339" i="1"/>
  <c r="H1339" i="1" s="1"/>
  <c r="C1339" i="1"/>
  <c r="D1338" i="1"/>
  <c r="H1338" i="1" s="1"/>
  <c r="C1338" i="1"/>
  <c r="G1338" i="1" s="1"/>
  <c r="D1337" i="1"/>
  <c r="H1337" i="1" s="1"/>
  <c r="C1337" i="1"/>
  <c r="D1336" i="1"/>
  <c r="H1336" i="1" s="1"/>
  <c r="C1336" i="1"/>
  <c r="G1336" i="1" s="1"/>
  <c r="D1335" i="1"/>
  <c r="H1335" i="1" s="1"/>
  <c r="C1335" i="1"/>
  <c r="D1334" i="1"/>
  <c r="H1334" i="1" s="1"/>
  <c r="C1334" i="1"/>
  <c r="G1334" i="1" s="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C1278" i="1"/>
  <c r="D1277" i="1"/>
  <c r="H1277" i="1" s="1"/>
  <c r="C1277" i="1"/>
  <c r="D1276" i="1"/>
  <c r="H1276" i="1" s="1"/>
  <c r="C1276" i="1"/>
  <c r="D1275" i="1"/>
  <c r="H1275" i="1" s="1"/>
  <c r="C1275" i="1"/>
  <c r="D1274" i="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C1244" i="1"/>
  <c r="D1243" i="1"/>
  <c r="H1243" i="1" s="1"/>
  <c r="C1243" i="1"/>
  <c r="D1242" i="1"/>
  <c r="H1242" i="1" s="1"/>
  <c r="C1242" i="1"/>
  <c r="D1241" i="1"/>
  <c r="H1241" i="1" s="1"/>
  <c r="C1241" i="1"/>
  <c r="D1240" i="1"/>
  <c r="H1240" i="1" s="1"/>
  <c r="C1240" i="1"/>
  <c r="D1239" i="1"/>
  <c r="H1239" i="1" s="1"/>
  <c r="C1239" i="1"/>
  <c r="D1238" i="1"/>
  <c r="H1238" i="1" s="1"/>
  <c r="C1238" i="1"/>
  <c r="D1237" i="1"/>
  <c r="C1237" i="1"/>
  <c r="D1236" i="1"/>
  <c r="H1236" i="1" s="1"/>
  <c r="C1236" i="1"/>
  <c r="C1235" i="1"/>
  <c r="D1234" i="1"/>
  <c r="H1234" i="1" s="1"/>
  <c r="C1234" i="1"/>
  <c r="D1233" i="1"/>
  <c r="H1233" i="1" s="1"/>
  <c r="C1233" i="1"/>
  <c r="D1232" i="1"/>
  <c r="H1232" i="1" s="1"/>
  <c r="C1232" i="1"/>
  <c r="D1231" i="1"/>
  <c r="H1231" i="1" s="1"/>
  <c r="C1231" i="1"/>
  <c r="D1230" i="1"/>
  <c r="H1230" i="1" s="1"/>
  <c r="C1230" i="1"/>
  <c r="D1229" i="1"/>
  <c r="C1229" i="1"/>
  <c r="D1228" i="1"/>
  <c r="H1228" i="1" s="1"/>
  <c r="C1228" i="1"/>
  <c r="D1227" i="1"/>
  <c r="C1227" i="1"/>
  <c r="D1226" i="1"/>
  <c r="H1226" i="1" s="1"/>
  <c r="C1226" i="1"/>
  <c r="D1225" i="1"/>
  <c r="H1225" i="1" s="1"/>
  <c r="C1225" i="1"/>
  <c r="D1224" i="1"/>
  <c r="H1224" i="1" s="1"/>
  <c r="C1224" i="1"/>
  <c r="C1223" i="1"/>
  <c r="D1221" i="1"/>
  <c r="H1221" i="1" s="1"/>
  <c r="C1221" i="1"/>
  <c r="D1220" i="1"/>
  <c r="H1220" i="1" s="1"/>
  <c r="C1220" i="1"/>
  <c r="D1219" i="1"/>
  <c r="H1219" i="1" s="1"/>
  <c r="C1219" i="1"/>
  <c r="D1218" i="1"/>
  <c r="C1218" i="1"/>
  <c r="D1217" i="1"/>
  <c r="C1217" i="1"/>
  <c r="G1217" i="1" s="1"/>
  <c r="D1216" i="1"/>
  <c r="C1216" i="1"/>
  <c r="D1213" i="1"/>
  <c r="H1213" i="1" s="1"/>
  <c r="C1213" i="1"/>
  <c r="D1212" i="1"/>
  <c r="H1212" i="1" s="1"/>
  <c r="C1212" i="1"/>
  <c r="D1211" i="1"/>
  <c r="H1211" i="1" s="1"/>
  <c r="C1211" i="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D1163" i="1"/>
  <c r="C1163" i="1"/>
  <c r="G1163" i="1" s="1"/>
  <c r="D1162" i="1"/>
  <c r="H1162" i="1" s="1"/>
  <c r="C1162" i="1"/>
  <c r="H1161" i="1"/>
  <c r="D1161" i="1"/>
  <c r="C1161" i="1"/>
  <c r="G1161" i="1" s="1"/>
  <c r="D1160" i="1"/>
  <c r="H1160" i="1" s="1"/>
  <c r="C1160" i="1"/>
  <c r="H1159" i="1"/>
  <c r="D1159" i="1"/>
  <c r="C1159" i="1"/>
  <c r="G1159" i="1" s="1"/>
  <c r="D1158" i="1"/>
  <c r="H1158" i="1" s="1"/>
  <c r="C1158" i="1"/>
  <c r="D1157" i="1"/>
  <c r="C1157" i="1"/>
  <c r="G1157" i="1" s="1"/>
  <c r="D1156" i="1"/>
  <c r="C1156" i="1"/>
  <c r="H1155" i="1"/>
  <c r="D1155" i="1"/>
  <c r="C1155" i="1"/>
  <c r="G1155" i="1" s="1"/>
  <c r="C1154" i="1"/>
  <c r="H1151" i="1"/>
  <c r="D1151" i="1"/>
  <c r="C1151" i="1"/>
  <c r="D1150" i="1"/>
  <c r="H1150" i="1" s="1"/>
  <c r="C1150" i="1"/>
  <c r="D1149" i="1"/>
  <c r="C1149" i="1"/>
  <c r="D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C1136" i="1"/>
  <c r="H1135" i="1"/>
  <c r="D1135" i="1"/>
  <c r="G1135" i="1" s="1"/>
  <c r="C1135" i="1"/>
  <c r="D1134" i="1"/>
  <c r="C1134" i="1"/>
  <c r="H1133" i="1"/>
  <c r="D1133" i="1"/>
  <c r="G1133" i="1" s="1"/>
  <c r="C1133" i="1"/>
  <c r="D1132" i="1"/>
  <c r="C1132" i="1"/>
  <c r="H1131" i="1"/>
  <c r="D1131" i="1"/>
  <c r="G1131" i="1" s="1"/>
  <c r="C1131" i="1"/>
  <c r="D1130" i="1"/>
  <c r="C1130" i="1"/>
  <c r="H1129" i="1"/>
  <c r="D1129" i="1"/>
  <c r="G1129" i="1" s="1"/>
  <c r="C1129" i="1"/>
  <c r="D1128" i="1"/>
  <c r="C1128" i="1"/>
  <c r="H1127" i="1"/>
  <c r="D1127" i="1"/>
  <c r="G1127" i="1" s="1"/>
  <c r="C1127" i="1"/>
  <c r="D1126" i="1"/>
  <c r="C1126" i="1"/>
  <c r="H1125" i="1"/>
  <c r="D1125" i="1"/>
  <c r="G1125" i="1" s="1"/>
  <c r="C1125" i="1"/>
  <c r="D1124" i="1"/>
  <c r="D1123" i="1"/>
  <c r="C1123" i="1"/>
  <c r="H1122" i="1"/>
  <c r="D1122" i="1"/>
  <c r="G1122" i="1" s="1"/>
  <c r="C1122" i="1"/>
  <c r="D1121" i="1"/>
  <c r="C1121" i="1"/>
  <c r="H1120" i="1"/>
  <c r="D1120" i="1"/>
  <c r="G1120" i="1" s="1"/>
  <c r="C1120" i="1"/>
  <c r="D1119" i="1"/>
  <c r="C1119" i="1"/>
  <c r="H1118" i="1"/>
  <c r="D1118" i="1"/>
  <c r="G1118" i="1" s="1"/>
  <c r="C1118" i="1"/>
  <c r="D1117" i="1"/>
  <c r="C1117" i="1"/>
  <c r="H1116" i="1"/>
  <c r="D1116" i="1"/>
  <c r="G1116" i="1" s="1"/>
  <c r="C1116" i="1"/>
  <c r="D1115" i="1"/>
  <c r="C1115" i="1"/>
  <c r="H1114" i="1"/>
  <c r="D1114" i="1"/>
  <c r="G1114" i="1" s="1"/>
  <c r="C1114" i="1"/>
  <c r="D1113" i="1"/>
  <c r="G1113" i="1" s="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C1093" i="1"/>
  <c r="H1093" i="1" s="1"/>
  <c r="G1092" i="1"/>
  <c r="D1092" i="1"/>
  <c r="C1092" i="1"/>
  <c r="H1092" i="1" s="1"/>
  <c r="D1091" i="1"/>
  <c r="C1091" i="1"/>
  <c r="G1090" i="1"/>
  <c r="D1090" i="1"/>
  <c r="C1090" i="1"/>
  <c r="H1090" i="1" s="1"/>
  <c r="G1089" i="1"/>
  <c r="D1089" i="1"/>
  <c r="C1089" i="1"/>
  <c r="H1089" i="1" s="1"/>
  <c r="G1088" i="1"/>
  <c r="D1088" i="1"/>
  <c r="C1088" i="1"/>
  <c r="H1088" i="1" s="1"/>
  <c r="D1087" i="1"/>
  <c r="C1087" i="1"/>
  <c r="G1086" i="1"/>
  <c r="D1086" i="1"/>
  <c r="C1086" i="1"/>
  <c r="H1086" i="1" s="1"/>
  <c r="G1085" i="1"/>
  <c r="D1085" i="1"/>
  <c r="C1085" i="1"/>
  <c r="H1085" i="1" s="1"/>
  <c r="G1084" i="1"/>
  <c r="D1084" i="1"/>
  <c r="C1084" i="1"/>
  <c r="H1084" i="1" s="1"/>
  <c r="D1083" i="1"/>
  <c r="C1083" i="1"/>
  <c r="D1082" i="1"/>
  <c r="C1082" i="1"/>
  <c r="H1082" i="1" s="1"/>
  <c r="G1081" i="1"/>
  <c r="D1081" i="1"/>
  <c r="C1081" i="1"/>
  <c r="H1081" i="1" s="1"/>
  <c r="G1080" i="1"/>
  <c r="D1080" i="1"/>
  <c r="C1080" i="1"/>
  <c r="H1080" i="1" s="1"/>
  <c r="D1079" i="1"/>
  <c r="C1079" i="1"/>
  <c r="D1078" i="1"/>
  <c r="C1078" i="1"/>
  <c r="H1078" i="1" s="1"/>
  <c r="G1077" i="1"/>
  <c r="D1077" i="1"/>
  <c r="C1077" i="1"/>
  <c r="H1077" i="1" s="1"/>
  <c r="G1076" i="1"/>
  <c r="D1076" i="1"/>
  <c r="C1076" i="1"/>
  <c r="H1076" i="1" s="1"/>
  <c r="D1075" i="1"/>
  <c r="C1075" i="1"/>
  <c r="D1074" i="1"/>
  <c r="C1074" i="1"/>
  <c r="H1074" i="1" s="1"/>
  <c r="G1073" i="1"/>
  <c r="D1073" i="1"/>
  <c r="C1073" i="1"/>
  <c r="H1073" i="1" s="1"/>
  <c r="G1072" i="1"/>
  <c r="D1072" i="1"/>
  <c r="C1072" i="1"/>
  <c r="H1072" i="1" s="1"/>
  <c r="D1071" i="1"/>
  <c r="C1071" i="1"/>
  <c r="D1070" i="1"/>
  <c r="C1070" i="1"/>
  <c r="H1070" i="1" s="1"/>
  <c r="G1069" i="1"/>
  <c r="D1069" i="1"/>
  <c r="C1069" i="1"/>
  <c r="H1069" i="1" s="1"/>
  <c r="G1068" i="1"/>
  <c r="D1068" i="1"/>
  <c r="C1068" i="1"/>
  <c r="H1068" i="1" s="1"/>
  <c r="D1067" i="1"/>
  <c r="C1067" i="1"/>
  <c r="D1066" i="1"/>
  <c r="C1066" i="1"/>
  <c r="H1066" i="1" s="1"/>
  <c r="C1065" i="1"/>
  <c r="D1064" i="1"/>
  <c r="C1064" i="1"/>
  <c r="D1063" i="1"/>
  <c r="C1063" i="1"/>
  <c r="H1063" i="1" s="1"/>
  <c r="G1062" i="1"/>
  <c r="D1062" i="1"/>
  <c r="C1062" i="1"/>
  <c r="H1062" i="1" s="1"/>
  <c r="D1061" i="1"/>
  <c r="C1061" i="1"/>
  <c r="H1061" i="1" s="1"/>
  <c r="D1060" i="1"/>
  <c r="C1060" i="1"/>
  <c r="D1059" i="1"/>
  <c r="C1059" i="1"/>
  <c r="H1059" i="1" s="1"/>
  <c r="G1058" i="1"/>
  <c r="D1058" i="1"/>
  <c r="C1058" i="1"/>
  <c r="H1058" i="1" s="1"/>
  <c r="G1057" i="1"/>
  <c r="D1057" i="1"/>
  <c r="C1057" i="1"/>
  <c r="H1057" i="1" s="1"/>
  <c r="D1056" i="1"/>
  <c r="D1055" i="1"/>
  <c r="C1055" i="1"/>
  <c r="H1055" i="1" s="1"/>
  <c r="D1054" i="1"/>
  <c r="C1054" i="1"/>
  <c r="H1054" i="1" s="1"/>
  <c r="G1053" i="1"/>
  <c r="D1053" i="1"/>
  <c r="C1053" i="1"/>
  <c r="H1053" i="1" s="1"/>
  <c r="D1052" i="1"/>
  <c r="C1052" i="1"/>
  <c r="D1051" i="1"/>
  <c r="C1051" i="1"/>
  <c r="H1051" i="1" s="1"/>
  <c r="D1050" i="1"/>
  <c r="G1050" i="1" s="1"/>
  <c r="C1050" i="1"/>
  <c r="H1050" i="1" s="1"/>
  <c r="G1049" i="1"/>
  <c r="D1049" i="1"/>
  <c r="C1049" i="1"/>
  <c r="H1049" i="1" s="1"/>
  <c r="D1048" i="1"/>
  <c r="C1048" i="1"/>
  <c r="D1047" i="1"/>
  <c r="D1045" i="1"/>
  <c r="C1045" i="1"/>
  <c r="D1044" i="1"/>
  <c r="C1044" i="1"/>
  <c r="H1044" i="1" s="1"/>
  <c r="G1043" i="1"/>
  <c r="D1043" i="1"/>
  <c r="C1043" i="1"/>
  <c r="H1043" i="1" s="1"/>
  <c r="G1042" i="1"/>
  <c r="D1042" i="1"/>
  <c r="C1042" i="1"/>
  <c r="H1042" i="1" s="1"/>
  <c r="D1041" i="1"/>
  <c r="C1041" i="1"/>
  <c r="D1040" i="1"/>
  <c r="C1040" i="1"/>
  <c r="H1040" i="1" s="1"/>
  <c r="G1039" i="1"/>
  <c r="D1039" i="1"/>
  <c r="C1039" i="1"/>
  <c r="H1039" i="1" s="1"/>
  <c r="G1038" i="1"/>
  <c r="D1038" i="1"/>
  <c r="C1038" i="1"/>
  <c r="H1038" i="1" s="1"/>
  <c r="D1037" i="1"/>
  <c r="C1037" i="1"/>
  <c r="D1036" i="1"/>
  <c r="C1036" i="1"/>
  <c r="H1036" i="1" s="1"/>
  <c r="G1035" i="1"/>
  <c r="D1035" i="1"/>
  <c r="C1035" i="1"/>
  <c r="H1035" i="1" s="1"/>
  <c r="G1034" i="1"/>
  <c r="D1034" i="1"/>
  <c r="C1034" i="1"/>
  <c r="H1034" i="1" s="1"/>
  <c r="D1033" i="1"/>
  <c r="C1033" i="1"/>
  <c r="D1032" i="1"/>
  <c r="C1032" i="1"/>
  <c r="H1032" i="1" s="1"/>
  <c r="G1031" i="1"/>
  <c r="D1031" i="1"/>
  <c r="C1031" i="1"/>
  <c r="H1031" i="1" s="1"/>
  <c r="D1030" i="1"/>
  <c r="C1030" i="1"/>
  <c r="H1030" i="1" s="1"/>
  <c r="D1029" i="1"/>
  <c r="C1029" i="1"/>
  <c r="D1028" i="1"/>
  <c r="C1028" i="1"/>
  <c r="H1028" i="1" s="1"/>
  <c r="G1027" i="1"/>
  <c r="D1027" i="1"/>
  <c r="C1027" i="1"/>
  <c r="H1027" i="1" s="1"/>
  <c r="G1026" i="1"/>
  <c r="D1026" i="1"/>
  <c r="C1026" i="1"/>
  <c r="H1026" i="1" s="1"/>
  <c r="D1025" i="1"/>
  <c r="C1025" i="1"/>
  <c r="D1024" i="1"/>
  <c r="C1024" i="1"/>
  <c r="H1024" i="1" s="1"/>
  <c r="G1023" i="1"/>
  <c r="D1023" i="1"/>
  <c r="C1023" i="1"/>
  <c r="H1023" i="1" s="1"/>
  <c r="G1022" i="1"/>
  <c r="D1022" i="1"/>
  <c r="C1022" i="1"/>
  <c r="H1022" i="1" s="1"/>
  <c r="D1021" i="1"/>
  <c r="C1021" i="1"/>
  <c r="D1020" i="1"/>
  <c r="C1020" i="1"/>
  <c r="H1020" i="1" s="1"/>
  <c r="G1019" i="1"/>
  <c r="D1019" i="1"/>
  <c r="C1019" i="1"/>
  <c r="H1019" i="1" s="1"/>
  <c r="D1018" i="1"/>
  <c r="G1018" i="1" s="1"/>
  <c r="C1018" i="1"/>
  <c r="H1018" i="1" s="1"/>
  <c r="D1017" i="1"/>
  <c r="C1017" i="1"/>
  <c r="D1016" i="1"/>
  <c r="C1016" i="1"/>
  <c r="H1016" i="1" s="1"/>
  <c r="D1015" i="1"/>
  <c r="C1015" i="1"/>
  <c r="H1015" i="1" s="1"/>
  <c r="D1014" i="1"/>
  <c r="C1014" i="1"/>
  <c r="H1014" i="1" s="1"/>
  <c r="D1013" i="1"/>
  <c r="D1012" i="1"/>
  <c r="C1012" i="1"/>
  <c r="H1012" i="1" s="1"/>
  <c r="G1011" i="1"/>
  <c r="D1011" i="1"/>
  <c r="C1011" i="1"/>
  <c r="H1011" i="1" s="1"/>
  <c r="G1010" i="1"/>
  <c r="D1010" i="1"/>
  <c r="C1010" i="1"/>
  <c r="H1010" i="1" s="1"/>
  <c r="D1009" i="1"/>
  <c r="C1009" i="1"/>
  <c r="D1008" i="1"/>
  <c r="C1008" i="1"/>
  <c r="H1008" i="1" s="1"/>
  <c r="G1007" i="1"/>
  <c r="D1007" i="1"/>
  <c r="C1007" i="1"/>
  <c r="H1007" i="1" s="1"/>
  <c r="D1006" i="1"/>
  <c r="C1006" i="1"/>
  <c r="D1005" i="1"/>
  <c r="C1005" i="1"/>
  <c r="D1004" i="1"/>
  <c r="C1004" i="1"/>
  <c r="H1004" i="1" s="1"/>
  <c r="D1003" i="1"/>
  <c r="C1003" i="1"/>
  <c r="H1003" i="1" s="1"/>
  <c r="G1002" i="1"/>
  <c r="D1002" i="1"/>
  <c r="C1002" i="1"/>
  <c r="H1002" i="1" s="1"/>
  <c r="D1001" i="1"/>
  <c r="C1001" i="1"/>
  <c r="D1000" i="1"/>
  <c r="C1000" i="1"/>
  <c r="H1000" i="1" s="1"/>
  <c r="G999" i="1"/>
  <c r="D999" i="1"/>
  <c r="C999" i="1"/>
  <c r="H999" i="1" s="1"/>
  <c r="D998" i="1"/>
  <c r="C998" i="1"/>
  <c r="H998" i="1" s="1"/>
  <c r="C997" i="1"/>
  <c r="D996" i="1"/>
  <c r="C996" i="1"/>
  <c r="H996" i="1" s="1"/>
  <c r="G995" i="1"/>
  <c r="D995" i="1"/>
  <c r="C995" i="1"/>
  <c r="H995" i="1" s="1"/>
  <c r="G994" i="1"/>
  <c r="D994" i="1"/>
  <c r="C994" i="1"/>
  <c r="H994" i="1" s="1"/>
  <c r="D993" i="1"/>
  <c r="C993" i="1"/>
  <c r="D992" i="1"/>
  <c r="C992" i="1"/>
  <c r="H992" i="1" s="1"/>
  <c r="D991" i="1"/>
  <c r="C991" i="1"/>
  <c r="D989" i="1"/>
  <c r="C989" i="1"/>
  <c r="D988" i="1"/>
  <c r="C988" i="1"/>
  <c r="H988" i="1" s="1"/>
  <c r="D987" i="1"/>
  <c r="C987" i="1"/>
  <c r="D986" i="1"/>
  <c r="C986" i="1"/>
  <c r="H986" i="1" s="1"/>
  <c r="G983" i="1"/>
  <c r="D983" i="1"/>
  <c r="C983" i="1"/>
  <c r="H983" i="1" s="1"/>
  <c r="D982" i="1"/>
  <c r="C982" i="1"/>
  <c r="D981" i="1"/>
  <c r="C981" i="1"/>
  <c r="H981" i="1" s="1"/>
  <c r="G980" i="1"/>
  <c r="D980" i="1"/>
  <c r="C980" i="1"/>
  <c r="H980" i="1" s="1"/>
  <c r="G979" i="1"/>
  <c r="D979" i="1"/>
  <c r="C979" i="1"/>
  <c r="H979" i="1" s="1"/>
  <c r="D978" i="1"/>
  <c r="C978" i="1"/>
  <c r="D977" i="1"/>
  <c r="C977" i="1"/>
  <c r="H977" i="1" s="1"/>
  <c r="G976" i="1"/>
  <c r="D976" i="1"/>
  <c r="C976" i="1"/>
  <c r="H976" i="1" s="1"/>
  <c r="G975" i="1"/>
  <c r="D975" i="1"/>
  <c r="C975" i="1"/>
  <c r="H975" i="1" s="1"/>
  <c r="D974" i="1"/>
  <c r="C974" i="1"/>
  <c r="D973" i="1"/>
  <c r="C973" i="1"/>
  <c r="H973" i="1" s="1"/>
  <c r="G972" i="1"/>
  <c r="D972" i="1"/>
  <c r="C972" i="1"/>
  <c r="H972" i="1" s="1"/>
  <c r="G971" i="1"/>
  <c r="D971" i="1"/>
  <c r="C971" i="1"/>
  <c r="H971" i="1" s="1"/>
  <c r="D970" i="1"/>
  <c r="C970" i="1"/>
  <c r="D969" i="1"/>
  <c r="C969" i="1"/>
  <c r="H969" i="1" s="1"/>
  <c r="G968" i="1"/>
  <c r="D968" i="1"/>
  <c r="C968" i="1"/>
  <c r="H968" i="1" s="1"/>
  <c r="G967" i="1"/>
  <c r="D967" i="1"/>
  <c r="C967" i="1"/>
  <c r="H967" i="1" s="1"/>
  <c r="D966" i="1"/>
  <c r="C966" i="1"/>
  <c r="D965" i="1"/>
  <c r="C965" i="1"/>
  <c r="G964" i="1"/>
  <c r="D964" i="1"/>
  <c r="C964" i="1"/>
  <c r="H964" i="1" s="1"/>
  <c r="D963" i="1"/>
  <c r="G963" i="1" s="1"/>
  <c r="C963" i="1"/>
  <c r="D962" i="1"/>
  <c r="C962" i="1"/>
  <c r="D961" i="1"/>
  <c r="C961" i="1"/>
  <c r="G960" i="1"/>
  <c r="D960" i="1"/>
  <c r="C960" i="1"/>
  <c r="H960" i="1" s="1"/>
  <c r="D959" i="1"/>
  <c r="G959" i="1" s="1"/>
  <c r="C959" i="1"/>
  <c r="D958" i="1"/>
  <c r="C958" i="1"/>
  <c r="D957" i="1"/>
  <c r="C957" i="1"/>
  <c r="G956" i="1"/>
  <c r="D956" i="1"/>
  <c r="C956" i="1"/>
  <c r="H956" i="1" s="1"/>
  <c r="D955" i="1"/>
  <c r="G955" i="1" s="1"/>
  <c r="C955" i="1"/>
  <c r="D954" i="1"/>
  <c r="C954" i="1"/>
  <c r="D953" i="1"/>
  <c r="C953" i="1"/>
  <c r="G952" i="1"/>
  <c r="D952" i="1"/>
  <c r="C952" i="1"/>
  <c r="H952" i="1" s="1"/>
  <c r="D951" i="1"/>
  <c r="G951" i="1" s="1"/>
  <c r="C951" i="1"/>
  <c r="D950" i="1"/>
  <c r="C950" i="1"/>
  <c r="D949" i="1"/>
  <c r="C949" i="1"/>
  <c r="G948" i="1"/>
  <c r="D948" i="1"/>
  <c r="C948" i="1"/>
  <c r="H948" i="1" s="1"/>
  <c r="D947" i="1"/>
  <c r="G947" i="1" s="1"/>
  <c r="C947" i="1"/>
  <c r="D946" i="1"/>
  <c r="C946" i="1"/>
  <c r="D945" i="1"/>
  <c r="C945" i="1"/>
  <c r="G944" i="1"/>
  <c r="D944" i="1"/>
  <c r="C944" i="1"/>
  <c r="H944" i="1" s="1"/>
  <c r="D943" i="1"/>
  <c r="G943" i="1" s="1"/>
  <c r="C943" i="1"/>
  <c r="D942" i="1"/>
  <c r="C942" i="1"/>
  <c r="D941" i="1"/>
  <c r="C941" i="1"/>
  <c r="G940" i="1"/>
  <c r="D940" i="1"/>
  <c r="C940" i="1"/>
  <c r="H940" i="1" s="1"/>
  <c r="D939" i="1"/>
  <c r="G939" i="1" s="1"/>
  <c r="C939" i="1"/>
  <c r="D938" i="1"/>
  <c r="C938" i="1"/>
  <c r="D937" i="1"/>
  <c r="C937" i="1"/>
  <c r="G936" i="1"/>
  <c r="D936" i="1"/>
  <c r="C936" i="1"/>
  <c r="H936" i="1" s="1"/>
  <c r="D935" i="1"/>
  <c r="G935" i="1" s="1"/>
  <c r="C935" i="1"/>
  <c r="D934" i="1"/>
  <c r="C934" i="1"/>
  <c r="D933" i="1"/>
  <c r="C933" i="1"/>
  <c r="G932" i="1"/>
  <c r="D932" i="1"/>
  <c r="C932" i="1"/>
  <c r="H932" i="1" s="1"/>
  <c r="D931" i="1"/>
  <c r="G931" i="1" s="1"/>
  <c r="C931" i="1"/>
  <c r="D930" i="1"/>
  <c r="C930" i="1"/>
  <c r="D929" i="1"/>
  <c r="C929" i="1"/>
  <c r="G928" i="1"/>
  <c r="D928" i="1"/>
  <c r="C928" i="1"/>
  <c r="H928" i="1" s="1"/>
  <c r="D927" i="1"/>
  <c r="G927" i="1" s="1"/>
  <c r="C927" i="1"/>
  <c r="D926" i="1"/>
  <c r="C926" i="1"/>
  <c r="D925" i="1"/>
  <c r="C925" i="1"/>
  <c r="G924" i="1"/>
  <c r="D924" i="1"/>
  <c r="C924" i="1"/>
  <c r="H924" i="1" s="1"/>
  <c r="D923" i="1"/>
  <c r="G923" i="1" s="1"/>
  <c r="C923" i="1"/>
  <c r="D922" i="1"/>
  <c r="C922" i="1"/>
  <c r="D921" i="1"/>
  <c r="C921" i="1"/>
  <c r="G920" i="1"/>
  <c r="D920" i="1"/>
  <c r="C920" i="1"/>
  <c r="H920" i="1" s="1"/>
  <c r="D919" i="1"/>
  <c r="G919" i="1" s="1"/>
  <c r="C919" i="1"/>
  <c r="D918" i="1"/>
  <c r="C918" i="1"/>
  <c r="D917" i="1"/>
  <c r="C917" i="1"/>
  <c r="G916" i="1"/>
  <c r="D916" i="1"/>
  <c r="C916" i="1"/>
  <c r="H916" i="1" s="1"/>
  <c r="D915" i="1"/>
  <c r="G915" i="1" s="1"/>
  <c r="C915" i="1"/>
  <c r="D914" i="1"/>
  <c r="C914" i="1"/>
  <c r="D913" i="1"/>
  <c r="C913" i="1"/>
  <c r="G912" i="1"/>
  <c r="D912" i="1"/>
  <c r="C912" i="1"/>
  <c r="H912" i="1" s="1"/>
  <c r="D911" i="1"/>
  <c r="G911" i="1" s="1"/>
  <c r="C911" i="1"/>
  <c r="D910" i="1"/>
  <c r="C910" i="1"/>
  <c r="D909" i="1"/>
  <c r="C909" i="1"/>
  <c r="G908" i="1"/>
  <c r="D908" i="1"/>
  <c r="C908" i="1"/>
  <c r="H908" i="1" s="1"/>
  <c r="D907" i="1"/>
  <c r="G907" i="1" s="1"/>
  <c r="C907" i="1"/>
  <c r="D906" i="1"/>
  <c r="C906" i="1"/>
  <c r="D905" i="1"/>
  <c r="C905" i="1"/>
  <c r="G904" i="1"/>
  <c r="D904" i="1"/>
  <c r="C904" i="1"/>
  <c r="H904" i="1" s="1"/>
  <c r="D903" i="1"/>
  <c r="G903" i="1" s="1"/>
  <c r="C903" i="1"/>
  <c r="D902" i="1"/>
  <c r="C902" i="1"/>
  <c r="D901" i="1"/>
  <c r="C901" i="1"/>
  <c r="G900" i="1"/>
  <c r="D900" i="1"/>
  <c r="C900" i="1"/>
  <c r="H900" i="1" s="1"/>
  <c r="D899" i="1"/>
  <c r="G899" i="1" s="1"/>
  <c r="C899" i="1"/>
  <c r="D898" i="1"/>
  <c r="C898" i="1"/>
  <c r="D897" i="1"/>
  <c r="C897" i="1"/>
  <c r="G896" i="1"/>
  <c r="D896" i="1"/>
  <c r="C896" i="1"/>
  <c r="H896" i="1" s="1"/>
  <c r="D895" i="1"/>
  <c r="G895" i="1" s="1"/>
  <c r="C895" i="1"/>
  <c r="D894" i="1"/>
  <c r="C894" i="1"/>
  <c r="D893" i="1"/>
  <c r="C893" i="1"/>
  <c r="G892" i="1"/>
  <c r="D892" i="1"/>
  <c r="C892" i="1"/>
  <c r="H892" i="1" s="1"/>
  <c r="D891" i="1"/>
  <c r="G891" i="1" s="1"/>
  <c r="C891" i="1"/>
  <c r="D890" i="1"/>
  <c r="C890" i="1"/>
  <c r="D889" i="1"/>
  <c r="C889" i="1"/>
  <c r="G888" i="1"/>
  <c r="D888" i="1"/>
  <c r="C888" i="1"/>
  <c r="H888" i="1" s="1"/>
  <c r="D887" i="1"/>
  <c r="G887" i="1" s="1"/>
  <c r="C887" i="1"/>
  <c r="D886" i="1"/>
  <c r="C886" i="1"/>
  <c r="D885" i="1"/>
  <c r="C885" i="1"/>
  <c r="G884" i="1"/>
  <c r="D884" i="1"/>
  <c r="C884" i="1"/>
  <c r="H884" i="1" s="1"/>
  <c r="D883" i="1"/>
  <c r="G883" i="1" s="1"/>
  <c r="C883" i="1"/>
  <c r="D882" i="1"/>
  <c r="C882" i="1"/>
  <c r="D881" i="1"/>
  <c r="C881" i="1"/>
  <c r="G880" i="1"/>
  <c r="D880" i="1"/>
  <c r="C880" i="1"/>
  <c r="H880" i="1" s="1"/>
  <c r="D879" i="1"/>
  <c r="G879" i="1" s="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G574" i="1"/>
  <c r="D574" i="1"/>
  <c r="H574" i="1" s="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G526" i="1"/>
  <c r="D526" i="1"/>
  <c r="H526" i="1" s="1"/>
  <c r="C526" i="1"/>
  <c r="G525" i="1"/>
  <c r="D525" i="1"/>
  <c r="H525" i="1" s="1"/>
  <c r="C525" i="1"/>
  <c r="G524" i="1"/>
  <c r="D524" i="1"/>
  <c r="H524" i="1" s="1"/>
  <c r="C524" i="1"/>
  <c r="G523" i="1"/>
  <c r="D523" i="1"/>
  <c r="H523" i="1" s="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H465" i="1" s="1"/>
  <c r="C465" i="1"/>
  <c r="G464" i="1"/>
  <c r="D464" i="1"/>
  <c r="H464" i="1" s="1"/>
  <c r="C464" i="1"/>
  <c r="D463" i="1"/>
  <c r="H463" i="1" s="1"/>
  <c r="C463" i="1"/>
  <c r="G462" i="1"/>
  <c r="D462" i="1"/>
  <c r="H462" i="1" s="1"/>
  <c r="C462" i="1"/>
  <c r="D461" i="1"/>
  <c r="H461" i="1" s="1"/>
  <c r="C461" i="1"/>
  <c r="G460" i="1"/>
  <c r="D460" i="1"/>
  <c r="H460" i="1" s="1"/>
  <c r="C460" i="1"/>
  <c r="D459" i="1"/>
  <c r="H459" i="1" s="1"/>
  <c r="C459" i="1"/>
  <c r="G458" i="1"/>
  <c r="D458" i="1"/>
  <c r="H458" i="1" s="1"/>
  <c r="C458" i="1"/>
  <c r="D457" i="1"/>
  <c r="H457" i="1" s="1"/>
  <c r="C457" i="1"/>
  <c r="G456" i="1"/>
  <c r="D456" i="1"/>
  <c r="H456" i="1" s="1"/>
  <c r="C456" i="1"/>
  <c r="D455" i="1"/>
  <c r="H455" i="1" s="1"/>
  <c r="C455" i="1"/>
  <c r="G454" i="1"/>
  <c r="D454" i="1"/>
  <c r="H454" i="1" s="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H439" i="1" s="1"/>
  <c r="C439" i="1"/>
  <c r="G438" i="1"/>
  <c r="D438" i="1"/>
  <c r="H438" i="1" s="1"/>
  <c r="C438" i="1"/>
  <c r="D437" i="1"/>
  <c r="H437" i="1" s="1"/>
  <c r="C437" i="1"/>
  <c r="G436" i="1"/>
  <c r="D436" i="1"/>
  <c r="H436" i="1" s="1"/>
  <c r="C436" i="1"/>
  <c r="D435" i="1"/>
  <c r="H435" i="1" s="1"/>
  <c r="C435" i="1"/>
  <c r="G434" i="1"/>
  <c r="D434" i="1"/>
  <c r="H434" i="1" s="1"/>
  <c r="C434" i="1"/>
  <c r="D433" i="1"/>
  <c r="H433" i="1" s="1"/>
  <c r="C433" i="1"/>
  <c r="G432" i="1"/>
  <c r="D432" i="1"/>
  <c r="H432" i="1" s="1"/>
  <c r="C432" i="1"/>
  <c r="D431" i="1"/>
  <c r="H431" i="1" s="1"/>
  <c r="C431" i="1"/>
  <c r="G430" i="1"/>
  <c r="D430" i="1"/>
  <c r="H430" i="1" s="1"/>
  <c r="C430" i="1"/>
  <c r="D429" i="1"/>
  <c r="H429" i="1" s="1"/>
  <c r="C429" i="1"/>
  <c r="G428"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C413" i="1"/>
  <c r="D412" i="1"/>
  <c r="C412" i="1"/>
  <c r="C411" i="1"/>
  <c r="H406" i="1"/>
  <c r="D406" i="1"/>
  <c r="G406" i="1" s="1"/>
  <c r="C406" i="1"/>
  <c r="H405" i="1"/>
  <c r="D405" i="1"/>
  <c r="G405" i="1" s="1"/>
  <c r="C405" i="1"/>
  <c r="H404" i="1"/>
  <c r="D404" i="1"/>
  <c r="G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D367" i="1"/>
  <c r="H367" i="1" s="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4" i="1"/>
  <c r="H344" i="1" s="1"/>
  <c r="C344" i="1"/>
  <c r="D343" i="1"/>
  <c r="H343" i="1" s="1"/>
  <c r="C343" i="1"/>
  <c r="D342" i="1"/>
  <c r="H342" i="1" s="1"/>
  <c r="C342" i="1"/>
  <c r="D341" i="1"/>
  <c r="H341" i="1" s="1"/>
  <c r="C341" i="1"/>
  <c r="D340" i="1"/>
  <c r="H340" i="1" s="1"/>
  <c r="C340" i="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H291" i="1" s="1"/>
  <c r="C291" i="1"/>
  <c r="H290" i="1"/>
  <c r="D290" i="1"/>
  <c r="G290" i="1" s="1"/>
  <c r="C290" i="1"/>
  <c r="D289" i="1"/>
  <c r="H289" i="1" s="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D266" i="1"/>
  <c r="C266" i="1"/>
  <c r="G266" i="1" s="1"/>
  <c r="H265" i="1"/>
  <c r="D265" i="1"/>
  <c r="C265" i="1"/>
  <c r="G265" i="1" s="1"/>
  <c r="H264" i="1"/>
  <c r="D264" i="1"/>
  <c r="C264" i="1"/>
  <c r="G264" i="1" s="1"/>
  <c r="H263" i="1"/>
  <c r="D263" i="1"/>
  <c r="C263" i="1"/>
  <c r="G263" i="1" s="1"/>
  <c r="D262" i="1"/>
  <c r="H262" i="1" s="1"/>
  <c r="C262" i="1"/>
  <c r="H261" i="1"/>
  <c r="D261" i="1"/>
  <c r="C261" i="1"/>
  <c r="G261" i="1" s="1"/>
  <c r="H260" i="1"/>
  <c r="D260" i="1"/>
  <c r="C260" i="1"/>
  <c r="G260"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H208" i="1"/>
  <c r="D208" i="1"/>
  <c r="C208" i="1"/>
  <c r="G208" i="1" s="1"/>
  <c r="H207" i="1"/>
  <c r="D207" i="1"/>
  <c r="C207" i="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C192" i="1"/>
  <c r="D191" i="1"/>
  <c r="H191" i="1" s="1"/>
  <c r="C191" i="1"/>
  <c r="H190" i="1"/>
  <c r="D190" i="1"/>
  <c r="C190" i="1"/>
  <c r="G190" i="1" s="1"/>
  <c r="H189" i="1"/>
  <c r="D189" i="1"/>
  <c r="C189" i="1"/>
  <c r="D188" i="1"/>
  <c r="H188" i="1" s="1"/>
  <c r="C188" i="1"/>
  <c r="D187" i="1"/>
  <c r="H187" i="1" s="1"/>
  <c r="C187" i="1"/>
  <c r="G187" i="1" s="1"/>
  <c r="H186" i="1"/>
  <c r="D186" i="1"/>
  <c r="C186" i="1"/>
  <c r="G186" i="1" s="1"/>
  <c r="H185" i="1"/>
  <c r="D185" i="1"/>
  <c r="C185" i="1"/>
  <c r="G185" i="1" s="1"/>
  <c r="C184" i="1"/>
  <c r="H183" i="1"/>
  <c r="D183" i="1"/>
  <c r="C183" i="1"/>
  <c r="G183" i="1" s="1"/>
  <c r="H182" i="1"/>
  <c r="D182" i="1"/>
  <c r="C182" i="1"/>
  <c r="G182" i="1" s="1"/>
  <c r="H181" i="1"/>
  <c r="D181" i="1"/>
  <c r="C181" i="1"/>
  <c r="D180" i="1"/>
  <c r="H180" i="1" s="1"/>
  <c r="C180" i="1"/>
  <c r="H179" i="1"/>
  <c r="D179" i="1"/>
  <c r="C179" i="1"/>
  <c r="H178" i="1"/>
  <c r="D178" i="1"/>
  <c r="C178" i="1"/>
  <c r="G178" i="1" s="1"/>
  <c r="H177" i="1"/>
  <c r="D177" i="1"/>
  <c r="C177" i="1"/>
  <c r="H176" i="1"/>
  <c r="D176" i="1"/>
  <c r="C176" i="1"/>
  <c r="H175" i="1"/>
  <c r="D175" i="1"/>
  <c r="C175" i="1"/>
  <c r="G175" i="1" s="1"/>
  <c r="H174" i="1"/>
  <c r="D174" i="1"/>
  <c r="C174" i="1"/>
  <c r="D173" i="1"/>
  <c r="H173" i="1" s="1"/>
  <c r="C173" i="1"/>
  <c r="H172" i="1"/>
  <c r="D172" i="1"/>
  <c r="C172" i="1"/>
  <c r="G172" i="1" s="1"/>
  <c r="H171" i="1"/>
  <c r="D171" i="1"/>
  <c r="C171" i="1"/>
  <c r="G171" i="1" s="1"/>
  <c r="H170" i="1"/>
  <c r="D170" i="1"/>
  <c r="C170" i="1"/>
  <c r="G170" i="1" s="1"/>
  <c r="H169" i="1"/>
  <c r="D169" i="1"/>
  <c r="C169" i="1"/>
  <c r="G169" i="1" s="1"/>
  <c r="H168" i="1"/>
  <c r="D168" i="1"/>
  <c r="C168" i="1"/>
  <c r="H167" i="1"/>
  <c r="D167" i="1"/>
  <c r="C167" i="1"/>
  <c r="H166" i="1"/>
  <c r="D166" i="1"/>
  <c r="C166" i="1"/>
  <c r="G166" i="1" s="1"/>
  <c r="C165" i="1"/>
  <c r="H164" i="1"/>
  <c r="D164" i="1"/>
  <c r="C164" i="1"/>
  <c r="G164" i="1" s="1"/>
  <c r="H163" i="1"/>
  <c r="D163" i="1"/>
  <c r="C163" i="1"/>
  <c r="H162" i="1"/>
  <c r="D162" i="1"/>
  <c r="C162" i="1"/>
  <c r="G162" i="1" s="1"/>
  <c r="H161" i="1"/>
  <c r="D161" i="1"/>
  <c r="C161" i="1"/>
  <c r="D160" i="1"/>
  <c r="H160" i="1" s="1"/>
  <c r="C160" i="1"/>
  <c r="H158" i="1"/>
  <c r="D158" i="1"/>
  <c r="C158" i="1"/>
  <c r="G158" i="1" s="1"/>
  <c r="H157" i="1"/>
  <c r="D157" i="1"/>
  <c r="C157" i="1"/>
  <c r="H156" i="1"/>
  <c r="D156" i="1"/>
  <c r="C156" i="1"/>
  <c r="G156" i="1" s="1"/>
  <c r="H155" i="1"/>
  <c r="D155" i="1"/>
  <c r="C155" i="1"/>
  <c r="G155" i="1" s="1"/>
  <c r="H154" i="1"/>
  <c r="D154" i="1"/>
  <c r="C154" i="1"/>
  <c r="H153" i="1"/>
  <c r="D153" i="1"/>
  <c r="C153" i="1"/>
  <c r="G153" i="1" s="1"/>
  <c r="H152" i="1"/>
  <c r="D152" i="1"/>
  <c r="C152" i="1"/>
  <c r="H151" i="1"/>
  <c r="D151" i="1"/>
  <c r="C151" i="1"/>
  <c r="G151" i="1" s="1"/>
  <c r="H150" i="1"/>
  <c r="D150" i="1"/>
  <c r="C150" i="1"/>
  <c r="D149" i="1"/>
  <c r="H149" i="1" s="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H131" i="1"/>
  <c r="D131" i="1"/>
  <c r="C131" i="1"/>
  <c r="D130" i="1"/>
  <c r="H130" i="1" s="1"/>
  <c r="C130" i="1"/>
  <c r="D129" i="1"/>
  <c r="H129" i="1" s="1"/>
  <c r="C129" i="1"/>
  <c r="H128" i="1"/>
  <c r="D128" i="1"/>
  <c r="C128" i="1"/>
  <c r="G128" i="1" s="1"/>
  <c r="H127" i="1"/>
  <c r="D127" i="1"/>
  <c r="C127" i="1"/>
  <c r="G127" i="1" s="1"/>
  <c r="H126" i="1"/>
  <c r="D126" i="1"/>
  <c r="C126" i="1"/>
  <c r="G126" i="1" s="1"/>
  <c r="H125" i="1"/>
  <c r="D125" i="1"/>
  <c r="C125" i="1"/>
  <c r="D124" i="1"/>
  <c r="H124" i="1" s="1"/>
  <c r="C124" i="1"/>
  <c r="H123" i="1"/>
  <c r="D123" i="1"/>
  <c r="C123" i="1"/>
  <c r="G123" i="1" s="1"/>
  <c r="H122" i="1"/>
  <c r="D122" i="1"/>
  <c r="C122" i="1"/>
  <c r="G122" i="1" s="1"/>
  <c r="H121" i="1"/>
  <c r="D121" i="1"/>
  <c r="C121" i="1"/>
  <c r="G121" i="1" s="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H80" i="1"/>
  <c r="D80" i="1"/>
  <c r="C80" i="1"/>
  <c r="G80" i="1" s="1"/>
  <c r="H79" i="1"/>
  <c r="D79" i="1"/>
  <c r="C79" i="1"/>
  <c r="G79" i="1" s="1"/>
  <c r="H77" i="1"/>
  <c r="D77" i="1"/>
  <c r="C77" i="1"/>
  <c r="G77" i="1" s="1"/>
  <c r="H76" i="1"/>
  <c r="D76" i="1"/>
  <c r="C76" i="1"/>
  <c r="G76" i="1" s="1"/>
  <c r="H75" i="1"/>
  <c r="D75" i="1"/>
  <c r="C75" i="1"/>
  <c r="G75" i="1" s="1"/>
  <c r="H74" i="1"/>
  <c r="D74" i="1"/>
  <c r="C74" i="1"/>
  <c r="G74" i="1" s="1"/>
  <c r="D73" i="1"/>
  <c r="H73" i="1" s="1"/>
  <c r="C73" i="1"/>
  <c r="H72" i="1"/>
  <c r="D72" i="1"/>
  <c r="C72" i="1"/>
  <c r="G72" i="1" s="1"/>
  <c r="H71" i="1"/>
  <c r="D71" i="1"/>
  <c r="C71" i="1"/>
  <c r="G71" i="1" s="1"/>
  <c r="D70" i="1"/>
  <c r="H70" i="1" s="1"/>
  <c r="C70" i="1"/>
  <c r="H69" i="1"/>
  <c r="D69" i="1"/>
  <c r="C69" i="1"/>
  <c r="G69" i="1" s="1"/>
  <c r="H68" i="1"/>
  <c r="D68" i="1"/>
  <c r="C68" i="1"/>
  <c r="G68" i="1" s="1"/>
  <c r="H67" i="1"/>
  <c r="D67" i="1"/>
  <c r="C67" i="1"/>
  <c r="G67" i="1" s="1"/>
  <c r="H66" i="1"/>
  <c r="D66" i="1"/>
  <c r="C66" i="1"/>
  <c r="G66" i="1" s="1"/>
  <c r="H65" i="1"/>
  <c r="D65" i="1"/>
  <c r="C65" i="1"/>
  <c r="G65" i="1" s="1"/>
  <c r="H64" i="1"/>
  <c r="D64"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C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33" i="9" l="1"/>
  <c r="B33" i="9" s="1"/>
  <c r="E295" i="9"/>
  <c r="B295" i="9" s="1"/>
  <c r="E302" i="9"/>
  <c r="E287" i="9"/>
  <c r="B287" i="9" s="1"/>
  <c r="H1579" i="1"/>
  <c r="I36" i="3"/>
  <c r="H288" i="1"/>
  <c r="E273" i="9"/>
  <c r="B273" i="9" s="1"/>
  <c r="G412" i="1"/>
  <c r="G1439" i="1"/>
  <c r="D1436" i="1"/>
  <c r="I29" i="3"/>
  <c r="D1438" i="1"/>
  <c r="C1436" i="1"/>
  <c r="H1436" i="1" s="1"/>
  <c r="C1438" i="1"/>
  <c r="H1439" i="1"/>
  <c r="C1437" i="1"/>
  <c r="H1437" i="1" s="1"/>
  <c r="J1439" i="1"/>
  <c r="G1414" i="1"/>
  <c r="E114" i="6"/>
  <c r="H1491" i="1"/>
  <c r="C1501" i="1"/>
  <c r="G1565" i="1"/>
  <c r="G1560" i="1"/>
  <c r="H1560" i="1"/>
  <c r="G1561" i="1"/>
  <c r="H1535" i="1"/>
  <c r="G1535" i="1"/>
  <c r="H1536" i="1"/>
  <c r="D49" i="8"/>
  <c r="C1524" i="1" s="1"/>
  <c r="G1531" i="1"/>
  <c r="H1576" i="1"/>
  <c r="H1578" i="1"/>
  <c r="G1499" i="1"/>
  <c r="H1502" i="1"/>
  <c r="H1486" i="1"/>
  <c r="H1006" i="1"/>
  <c r="G1006" i="1"/>
  <c r="E275" i="9"/>
  <c r="B275" i="9" s="1"/>
  <c r="G292" i="1"/>
  <c r="G291" i="1"/>
  <c r="G413" i="1"/>
  <c r="H413" i="1"/>
  <c r="G289" i="1"/>
  <c r="H412" i="1"/>
  <c r="D411" i="1"/>
  <c r="G411" i="1" s="1"/>
  <c r="E245" i="5"/>
  <c r="D1222" i="1" s="1"/>
  <c r="G1221" i="1"/>
  <c r="G1220" i="1"/>
  <c r="G1219" i="1"/>
  <c r="E300" i="9"/>
  <c r="B300" i="9" s="1"/>
  <c r="E44" i="9"/>
  <c r="B44" i="9" s="1"/>
  <c r="G364" i="1"/>
  <c r="G367" i="1"/>
  <c r="E363" i="4"/>
  <c r="D358" i="1" s="1"/>
  <c r="F312" i="4"/>
  <c r="H411" i="1"/>
  <c r="E644" i="4"/>
  <c r="D638" i="1" s="1"/>
  <c r="E263" i="4"/>
  <c r="D259" i="1" s="1"/>
  <c r="G262" i="1"/>
  <c r="E196" i="4"/>
  <c r="D192" i="1" s="1"/>
  <c r="H192" i="1" s="1"/>
  <c r="G209" i="1"/>
  <c r="G207" i="1"/>
  <c r="F210" i="4"/>
  <c r="G206" i="1"/>
  <c r="G191" i="1"/>
  <c r="G189" i="1"/>
  <c r="G188" i="1"/>
  <c r="G184" i="1"/>
  <c r="F188" i="4"/>
  <c r="E45" i="9"/>
  <c r="B45" i="9" s="1"/>
  <c r="F221" i="9"/>
  <c r="B221" i="9" s="1"/>
  <c r="G181" i="1"/>
  <c r="G180" i="1"/>
  <c r="G179" i="1"/>
  <c r="F219" i="9"/>
  <c r="B219" i="9" s="1"/>
  <c r="G177" i="1"/>
  <c r="G176" i="1"/>
  <c r="G174" i="1"/>
  <c r="F177" i="4"/>
  <c r="G173" i="1"/>
  <c r="G168" i="1"/>
  <c r="G167" i="1"/>
  <c r="D165" i="1"/>
  <c r="H165" i="1" s="1"/>
  <c r="E163" i="4"/>
  <c r="D159" i="1" s="1"/>
  <c r="G163" i="1"/>
  <c r="E41" i="9"/>
  <c r="B41" i="9" s="1"/>
  <c r="G161" i="1"/>
  <c r="G160" i="1"/>
  <c r="G157" i="1"/>
  <c r="E40" i="9"/>
  <c r="B40" i="9" s="1"/>
  <c r="F218" i="9"/>
  <c r="B218" i="9" s="1"/>
  <c r="G154" i="1"/>
  <c r="G152" i="1"/>
  <c r="F153" i="4"/>
  <c r="G150" i="1"/>
  <c r="G149" i="1"/>
  <c r="G129" i="1"/>
  <c r="G132" i="1"/>
  <c r="G130" i="1"/>
  <c r="G131" i="1"/>
  <c r="F133" i="4"/>
  <c r="G125" i="1"/>
  <c r="F128" i="4"/>
  <c r="G124" i="1"/>
  <c r="F112" i="4"/>
  <c r="F217" i="9"/>
  <c r="B217" i="9" s="1"/>
  <c r="G113" i="1"/>
  <c r="G81" i="1"/>
  <c r="E82" i="4"/>
  <c r="D78" i="1" s="1"/>
  <c r="G73" i="1"/>
  <c r="G70" i="1"/>
  <c r="F68" i="4"/>
  <c r="G64" i="1"/>
  <c r="H1278" i="1"/>
  <c r="H1274" i="1"/>
  <c r="H1244" i="1"/>
  <c r="H1235" i="1"/>
  <c r="H1237" i="1"/>
  <c r="E282" i="9"/>
  <c r="B282" i="9" s="1"/>
  <c r="H1229" i="1"/>
  <c r="H1227" i="1"/>
  <c r="F246" i="5"/>
  <c r="E281" i="9"/>
  <c r="H1223" i="1"/>
  <c r="G1218" i="1"/>
  <c r="H1218" i="1"/>
  <c r="D1215" i="1"/>
  <c r="F239" i="5"/>
  <c r="G1216" i="1"/>
  <c r="H1216" i="1"/>
  <c r="D238" i="5"/>
  <c r="H1217" i="1"/>
  <c r="E292" i="9"/>
  <c r="B292" i="9" s="1"/>
  <c r="H1163" i="1"/>
  <c r="H1157" i="1"/>
  <c r="F180" i="5"/>
  <c r="H1156" i="1"/>
  <c r="H1154" i="1"/>
  <c r="G1151" i="1"/>
  <c r="G1149" i="1"/>
  <c r="H1149" i="1"/>
  <c r="F170" i="5"/>
  <c r="H1148" i="1"/>
  <c r="E285" i="9"/>
  <c r="B285" i="9" s="1"/>
  <c r="G1061" i="1"/>
  <c r="G1054" i="1"/>
  <c r="H1047" i="1"/>
  <c r="F70" i="5"/>
  <c r="G1030" i="1"/>
  <c r="F35" i="5"/>
  <c r="G1015" i="1"/>
  <c r="C1013" i="1"/>
  <c r="H1013" i="1" s="1"/>
  <c r="G1014" i="1"/>
  <c r="G1003" i="1"/>
  <c r="E12" i="5"/>
  <c r="D990" i="1" s="1"/>
  <c r="F19" i="5"/>
  <c r="G998" i="1"/>
  <c r="H991" i="1"/>
  <c r="G991" i="1"/>
  <c r="H987" i="1"/>
  <c r="G987" i="1"/>
  <c r="G986" i="1"/>
  <c r="G179" i="9"/>
  <c r="E179" i="9" s="1"/>
  <c r="B179" i="9" s="1"/>
  <c r="G340" i="1"/>
  <c r="G341" i="1"/>
  <c r="G342" i="1"/>
  <c r="G343" i="1"/>
  <c r="G344"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92" i="1"/>
  <c r="G393" i="1"/>
  <c r="G394" i="1"/>
  <c r="G395" i="1"/>
  <c r="G396" i="1"/>
  <c r="G397" i="1"/>
  <c r="G398" i="1"/>
  <c r="G399" i="1"/>
  <c r="G400" i="1"/>
  <c r="G401" i="1"/>
  <c r="G416" i="1"/>
  <c r="G417" i="1"/>
  <c r="G418" i="1"/>
  <c r="G419" i="1"/>
  <c r="G420" i="1"/>
  <c r="G421" i="1"/>
  <c r="G422" i="1"/>
  <c r="G423" i="1"/>
  <c r="G424" i="1"/>
  <c r="G425" i="1"/>
  <c r="G426" i="1"/>
  <c r="G427" i="1"/>
  <c r="G431" i="1"/>
  <c r="G435" i="1"/>
  <c r="G439" i="1"/>
  <c r="G441" i="1"/>
  <c r="H441" i="1"/>
  <c r="G443" i="1"/>
  <c r="H443" i="1"/>
  <c r="G445" i="1"/>
  <c r="H445" i="1"/>
  <c r="G447" i="1"/>
  <c r="H447" i="1"/>
  <c r="G449" i="1"/>
  <c r="H449" i="1"/>
  <c r="G451" i="1"/>
  <c r="H451" i="1"/>
  <c r="G457" i="1"/>
  <c r="G461" i="1"/>
  <c r="G465" i="1"/>
  <c r="G511" i="1"/>
  <c r="H511" i="1"/>
  <c r="G513" i="1"/>
  <c r="H513" i="1"/>
  <c r="G515" i="1"/>
  <c r="H515" i="1"/>
  <c r="G517" i="1"/>
  <c r="H517" i="1"/>
  <c r="G519" i="1"/>
  <c r="H519" i="1"/>
  <c r="G521" i="1"/>
  <c r="H521" i="1"/>
  <c r="G429" i="1"/>
  <c r="G433" i="1"/>
  <c r="G437" i="1"/>
  <c r="G440" i="1"/>
  <c r="H440" i="1"/>
  <c r="G442" i="1"/>
  <c r="H442" i="1"/>
  <c r="G444" i="1"/>
  <c r="H444" i="1"/>
  <c r="G446" i="1"/>
  <c r="H446" i="1"/>
  <c r="G448" i="1"/>
  <c r="H448" i="1"/>
  <c r="G450" i="1"/>
  <c r="H450" i="1"/>
  <c r="G452" i="1"/>
  <c r="H452" i="1"/>
  <c r="G455" i="1"/>
  <c r="G459" i="1"/>
  <c r="G463" i="1"/>
  <c r="G510" i="1"/>
  <c r="H510" i="1"/>
  <c r="G512" i="1"/>
  <c r="H512" i="1"/>
  <c r="G514" i="1"/>
  <c r="H514" i="1"/>
  <c r="G516" i="1"/>
  <c r="H516" i="1"/>
  <c r="G518" i="1"/>
  <c r="H518" i="1"/>
  <c r="G520" i="1"/>
  <c r="H520"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894" i="1"/>
  <c r="G894" i="1"/>
  <c r="H910" i="1"/>
  <c r="G910" i="1"/>
  <c r="H926" i="1"/>
  <c r="G926" i="1"/>
  <c r="H942" i="1"/>
  <c r="G942" i="1"/>
  <c r="H958" i="1"/>
  <c r="G958" i="1"/>
  <c r="H970" i="1"/>
  <c r="G970" i="1"/>
  <c r="H978" i="1"/>
  <c r="G978" i="1"/>
  <c r="H1048" i="1"/>
  <c r="G1048" i="1"/>
  <c r="H1064" i="1"/>
  <c r="G1064" i="1"/>
  <c r="H1071" i="1"/>
  <c r="G1071" i="1"/>
  <c r="H1079" i="1"/>
  <c r="G1079" i="1"/>
  <c r="H1091" i="1"/>
  <c r="G1091" i="1"/>
  <c r="H621" i="1"/>
  <c r="G621" i="1"/>
  <c r="H623" i="1"/>
  <c r="G623" i="1"/>
  <c r="H625" i="1"/>
  <c r="G625" i="1"/>
  <c r="H627" i="1"/>
  <c r="G627"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2" i="1"/>
  <c r="G882" i="1"/>
  <c r="H898" i="1"/>
  <c r="G898" i="1"/>
  <c r="H914" i="1"/>
  <c r="G914" i="1"/>
  <c r="H930" i="1"/>
  <c r="G930" i="1"/>
  <c r="H946" i="1"/>
  <c r="G946" i="1"/>
  <c r="H962" i="1"/>
  <c r="G962" i="1"/>
  <c r="H989" i="1"/>
  <c r="G989" i="1"/>
  <c r="H993" i="1"/>
  <c r="G993" i="1"/>
  <c r="H1001" i="1"/>
  <c r="G1001" i="1"/>
  <c r="H1009" i="1"/>
  <c r="G1009" i="1"/>
  <c r="H1017" i="1"/>
  <c r="G1017" i="1"/>
  <c r="H1025" i="1"/>
  <c r="G1025" i="1"/>
  <c r="H1033" i="1"/>
  <c r="G1033" i="1"/>
  <c r="H1041" i="1"/>
  <c r="G1041" i="1"/>
  <c r="H1087" i="1"/>
  <c r="G1087" i="1"/>
  <c r="G1121" i="1"/>
  <c r="H1121" i="1"/>
  <c r="G1128" i="1"/>
  <c r="H1128" i="1"/>
  <c r="G1136" i="1"/>
  <c r="H113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H595" i="1"/>
  <c r="G595" i="1"/>
  <c r="H597" i="1"/>
  <c r="G597" i="1"/>
  <c r="H599" i="1"/>
  <c r="G599" i="1"/>
  <c r="H601" i="1"/>
  <c r="G601" i="1"/>
  <c r="H603" i="1"/>
  <c r="G603" i="1"/>
  <c r="H605" i="1"/>
  <c r="G605" i="1"/>
  <c r="H607" i="1"/>
  <c r="G607" i="1"/>
  <c r="H609" i="1"/>
  <c r="G609" i="1"/>
  <c r="H611" i="1"/>
  <c r="G611" i="1"/>
  <c r="H613" i="1"/>
  <c r="G613" i="1"/>
  <c r="H615" i="1"/>
  <c r="G615" i="1"/>
  <c r="H617" i="1"/>
  <c r="G617" i="1"/>
  <c r="H886" i="1"/>
  <c r="G886" i="1"/>
  <c r="H902" i="1"/>
  <c r="G902" i="1"/>
  <c r="H918" i="1"/>
  <c r="G918" i="1"/>
  <c r="H934" i="1"/>
  <c r="G934" i="1"/>
  <c r="H950" i="1"/>
  <c r="G950" i="1"/>
  <c r="H966" i="1"/>
  <c r="G966" i="1"/>
  <c r="H974" i="1"/>
  <c r="G974" i="1"/>
  <c r="H982" i="1"/>
  <c r="G982" i="1"/>
  <c r="H1052" i="1"/>
  <c r="G1052" i="1"/>
  <c r="H1060" i="1"/>
  <c r="G1060" i="1"/>
  <c r="H1067" i="1"/>
  <c r="G1067" i="1"/>
  <c r="H1075" i="1"/>
  <c r="G1075" i="1"/>
  <c r="H1083" i="1"/>
  <c r="G1083" i="1"/>
  <c r="G1115" i="1"/>
  <c r="H1115" i="1"/>
  <c r="H620" i="1"/>
  <c r="G620" i="1"/>
  <c r="H622" i="1"/>
  <c r="G622" i="1"/>
  <c r="H624" i="1"/>
  <c r="G624" i="1"/>
  <c r="H626" i="1"/>
  <c r="G626" i="1"/>
  <c r="H628" i="1"/>
  <c r="G628"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90" i="1"/>
  <c r="G890" i="1"/>
  <c r="H906" i="1"/>
  <c r="G906" i="1"/>
  <c r="H922" i="1"/>
  <c r="G922" i="1"/>
  <c r="H938" i="1"/>
  <c r="G938" i="1"/>
  <c r="H954" i="1"/>
  <c r="G954" i="1"/>
  <c r="H997" i="1"/>
  <c r="G997" i="1"/>
  <c r="H1005" i="1"/>
  <c r="G1005" i="1"/>
  <c r="H1021" i="1"/>
  <c r="G1021" i="1"/>
  <c r="H1029" i="1"/>
  <c r="G1029" i="1"/>
  <c r="H1037" i="1"/>
  <c r="G1037" i="1"/>
  <c r="H1045" i="1"/>
  <c r="G1045" i="1"/>
  <c r="H881" i="1"/>
  <c r="H885" i="1"/>
  <c r="H889" i="1"/>
  <c r="H893" i="1"/>
  <c r="H897" i="1"/>
  <c r="H901" i="1"/>
  <c r="H905" i="1"/>
  <c r="H909" i="1"/>
  <c r="H913" i="1"/>
  <c r="H917" i="1"/>
  <c r="H921" i="1"/>
  <c r="H925" i="1"/>
  <c r="H929" i="1"/>
  <c r="H933" i="1"/>
  <c r="H937" i="1"/>
  <c r="H941" i="1"/>
  <c r="H945" i="1"/>
  <c r="H949" i="1"/>
  <c r="H953" i="1"/>
  <c r="H957" i="1"/>
  <c r="H961" i="1"/>
  <c r="H965" i="1"/>
  <c r="G1123" i="1"/>
  <c r="H1123" i="1"/>
  <c r="G1130" i="1"/>
  <c r="H1130" i="1"/>
  <c r="G1117" i="1"/>
  <c r="H1117" i="1"/>
  <c r="G1132" i="1"/>
  <c r="H1132"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G969" i="1"/>
  <c r="G973" i="1"/>
  <c r="G977" i="1"/>
  <c r="G981" i="1"/>
  <c r="G988" i="1"/>
  <c r="G992" i="1"/>
  <c r="G996" i="1"/>
  <c r="G1000" i="1"/>
  <c r="G1004" i="1"/>
  <c r="G1008" i="1"/>
  <c r="G1012" i="1"/>
  <c r="G1016" i="1"/>
  <c r="G1020" i="1"/>
  <c r="G1024" i="1"/>
  <c r="G1028" i="1"/>
  <c r="G1032" i="1"/>
  <c r="G1036" i="1"/>
  <c r="G1040" i="1"/>
  <c r="G1044" i="1"/>
  <c r="G1047" i="1"/>
  <c r="G1051" i="1"/>
  <c r="G1055" i="1"/>
  <c r="G1059" i="1"/>
  <c r="G1063" i="1"/>
  <c r="H1065" i="1"/>
  <c r="G1066" i="1"/>
  <c r="G1070" i="1"/>
  <c r="G1074" i="1"/>
  <c r="G1078" i="1"/>
  <c r="G1082" i="1"/>
  <c r="H1113" i="1"/>
  <c r="G1119" i="1"/>
  <c r="H1119" i="1"/>
  <c r="G1126" i="1"/>
  <c r="H1126" i="1"/>
  <c r="G1134" i="1"/>
  <c r="H1134" i="1"/>
  <c r="H1353" i="1"/>
  <c r="G1353" i="1"/>
  <c r="H1369" i="1"/>
  <c r="G1369" i="1"/>
  <c r="H1385" i="1"/>
  <c r="G1385" i="1"/>
  <c r="H1401" i="1"/>
  <c r="G1401" i="1"/>
  <c r="G1140" i="1"/>
  <c r="G1144" i="1"/>
  <c r="G1148" i="1"/>
  <c r="G1154" i="1"/>
  <c r="G1158" i="1"/>
  <c r="G1162" i="1"/>
  <c r="G1166" i="1"/>
  <c r="G1170" i="1"/>
  <c r="G1174" i="1"/>
  <c r="G1178" i="1"/>
  <c r="G1182" i="1"/>
  <c r="G1186" i="1"/>
  <c r="G1190" i="1"/>
  <c r="G1194" i="1"/>
  <c r="G1198" i="1"/>
  <c r="G1202" i="1"/>
  <c r="G1206" i="1"/>
  <c r="G1210" i="1"/>
  <c r="G1212"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50" i="1"/>
  <c r="H1357" i="1"/>
  <c r="G1357" i="1"/>
  <c r="G1366" i="1"/>
  <c r="H1373" i="1"/>
  <c r="G1373" i="1"/>
  <c r="G1382" i="1"/>
  <c r="H1389" i="1"/>
  <c r="G1389" i="1"/>
  <c r="G1398" i="1"/>
  <c r="H1405" i="1"/>
  <c r="G1405" i="1"/>
  <c r="H1345" i="1"/>
  <c r="G1345" i="1"/>
  <c r="H1361" i="1"/>
  <c r="G1361" i="1"/>
  <c r="H1377" i="1"/>
  <c r="G1377" i="1"/>
  <c r="H1393" i="1"/>
  <c r="G1393" i="1"/>
  <c r="I1452" i="1"/>
  <c r="G1138" i="1"/>
  <c r="G1142" i="1"/>
  <c r="G1146" i="1"/>
  <c r="G1150" i="1"/>
  <c r="G1156" i="1"/>
  <c r="G1160" i="1"/>
  <c r="G1164" i="1"/>
  <c r="G1168" i="1"/>
  <c r="G1172" i="1"/>
  <c r="G1176" i="1"/>
  <c r="G1180" i="1"/>
  <c r="G1184" i="1"/>
  <c r="G1188" i="1"/>
  <c r="G1192" i="1"/>
  <c r="G1196" i="1"/>
  <c r="G1200" i="1"/>
  <c r="G1204" i="1"/>
  <c r="G1208" i="1"/>
  <c r="G1211" i="1"/>
  <c r="G1213"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H1349" i="1"/>
  <c r="G1349" i="1"/>
  <c r="H1365" i="1"/>
  <c r="G1365" i="1"/>
  <c r="H1381" i="1"/>
  <c r="G1381" i="1"/>
  <c r="H1397" i="1"/>
  <c r="G1397" i="1"/>
  <c r="I1447" i="1"/>
  <c r="I1451" i="1"/>
  <c r="G1444" i="1"/>
  <c r="J1444" i="1"/>
  <c r="J1448" i="1"/>
  <c r="H1448" i="1"/>
  <c r="J1460" i="1"/>
  <c r="H1460" i="1"/>
  <c r="G1488" i="1"/>
  <c r="H1488" i="1"/>
  <c r="H1493" i="1"/>
  <c r="G1493" i="1"/>
  <c r="G1504" i="1"/>
  <c r="H1504" i="1"/>
  <c r="H1509" i="1"/>
  <c r="G1509" i="1"/>
  <c r="G1520" i="1"/>
  <c r="H1520" i="1"/>
  <c r="H1525" i="1"/>
  <c r="G1525" i="1"/>
  <c r="G1530" i="1"/>
  <c r="H1530" i="1"/>
  <c r="H1344" i="1"/>
  <c r="H1348" i="1"/>
  <c r="H1352" i="1"/>
  <c r="H1356" i="1"/>
  <c r="H1360" i="1"/>
  <c r="H1364" i="1"/>
  <c r="H1368" i="1"/>
  <c r="H1372" i="1"/>
  <c r="H1376" i="1"/>
  <c r="H1380" i="1"/>
  <c r="H1384" i="1"/>
  <c r="H1388" i="1"/>
  <c r="H1392" i="1"/>
  <c r="H1396" i="1"/>
  <c r="H1400" i="1"/>
  <c r="H1404" i="1"/>
  <c r="H1412" i="1"/>
  <c r="H1416" i="1"/>
  <c r="H1420" i="1"/>
  <c r="H1424" i="1"/>
  <c r="G1426" i="1"/>
  <c r="G1430" i="1"/>
  <c r="G1434" i="1"/>
  <c r="G1437" i="1"/>
  <c r="I1439" i="1"/>
  <c r="J1442" i="1"/>
  <c r="G1442" i="1"/>
  <c r="I1442" i="1" s="1"/>
  <c r="H1443" i="1"/>
  <c r="H1444" i="1"/>
  <c r="J1446" i="1"/>
  <c r="H1446" i="1"/>
  <c r="I1446" i="1" s="1"/>
  <c r="J1458" i="1"/>
  <c r="H1458" i="1"/>
  <c r="I1458" i="1" s="1"/>
  <c r="J1462" i="1"/>
  <c r="G1474" i="1"/>
  <c r="I1474" i="1" s="1"/>
  <c r="I1476" i="1"/>
  <c r="G1477" i="1"/>
  <c r="I1477" i="1" s="1"/>
  <c r="J1479" i="1"/>
  <c r="G1484" i="1"/>
  <c r="H1484" i="1"/>
  <c r="H1489" i="1"/>
  <c r="G1489" i="1"/>
  <c r="H1498" i="1"/>
  <c r="G1500" i="1"/>
  <c r="H1500" i="1"/>
  <c r="H1505" i="1"/>
  <c r="G1505" i="1"/>
  <c r="H1514" i="1"/>
  <c r="G1516" i="1"/>
  <c r="H1516" i="1"/>
  <c r="H1521" i="1"/>
  <c r="G1521" i="1"/>
  <c r="H1533" i="1"/>
  <c r="G1533" i="1"/>
  <c r="G1409" i="1"/>
  <c r="G1413" i="1"/>
  <c r="G1417" i="1"/>
  <c r="G1421" i="1"/>
  <c r="G1425" i="1"/>
  <c r="G1429" i="1"/>
  <c r="G1433" i="1"/>
  <c r="G1436" i="1"/>
  <c r="G1440" i="1"/>
  <c r="J1440" i="1"/>
  <c r="H1441" i="1"/>
  <c r="I1441" i="1" s="1"/>
  <c r="G1445" i="1"/>
  <c r="J1445" i="1"/>
  <c r="G1448" i="1"/>
  <c r="I1448" i="1" s="1"/>
  <c r="J1452" i="1"/>
  <c r="H1452" i="1"/>
  <c r="G1454" i="1"/>
  <c r="J1456" i="1"/>
  <c r="H1456" i="1"/>
  <c r="I1456" i="1" s="1"/>
  <c r="G1460" i="1"/>
  <c r="G1468" i="1"/>
  <c r="I1468" i="1" s="1"/>
  <c r="G1472" i="1"/>
  <c r="I1472" i="1" s="1"/>
  <c r="H1485" i="1"/>
  <c r="G1485" i="1"/>
  <c r="G1496" i="1"/>
  <c r="H1496" i="1"/>
  <c r="H1501" i="1"/>
  <c r="G1501" i="1"/>
  <c r="G1512" i="1"/>
  <c r="H1512" i="1"/>
  <c r="G1528" i="1"/>
  <c r="H1528" i="1"/>
  <c r="G1542" i="1"/>
  <c r="H1542" i="1"/>
  <c r="G1558" i="1"/>
  <c r="H1558" i="1"/>
  <c r="G1574" i="1"/>
  <c r="H1574" i="1"/>
  <c r="H1342" i="1"/>
  <c r="H1346" i="1"/>
  <c r="H1350" i="1"/>
  <c r="H1354" i="1"/>
  <c r="H1358" i="1"/>
  <c r="H1362" i="1"/>
  <c r="H1366" i="1"/>
  <c r="H1370" i="1"/>
  <c r="H1374" i="1"/>
  <c r="H1378" i="1"/>
  <c r="H1382" i="1"/>
  <c r="H1386" i="1"/>
  <c r="H1390" i="1"/>
  <c r="H1394" i="1"/>
  <c r="H1398" i="1"/>
  <c r="H1402" i="1"/>
  <c r="H1406" i="1"/>
  <c r="H1410" i="1"/>
  <c r="H1414" i="1"/>
  <c r="H1418" i="1"/>
  <c r="H1422" i="1"/>
  <c r="H1440" i="1"/>
  <c r="J1441" i="1"/>
  <c r="I1443" i="1"/>
  <c r="J1450" i="1"/>
  <c r="H1450" i="1"/>
  <c r="I1450" i="1" s="1"/>
  <c r="I1465" i="1"/>
  <c r="J1468" i="1"/>
  <c r="J1472" i="1"/>
  <c r="H1490" i="1"/>
  <c r="G1492" i="1"/>
  <c r="H1492" i="1"/>
  <c r="H1497" i="1"/>
  <c r="G1497" i="1"/>
  <c r="H1506" i="1"/>
  <c r="G1508" i="1"/>
  <c r="H1508" i="1"/>
  <c r="H1513" i="1"/>
  <c r="G1513" i="1"/>
  <c r="H1522" i="1"/>
  <c r="G1524" i="1"/>
  <c r="H1524" i="1"/>
  <c r="G1540" i="1"/>
  <c r="H1540" i="1"/>
  <c r="G1556" i="1"/>
  <c r="H1556" i="1"/>
  <c r="G1572" i="1"/>
  <c r="H1572" i="1"/>
  <c r="F345" i="4"/>
  <c r="D344" i="4"/>
  <c r="F397" i="4"/>
  <c r="D396" i="4"/>
  <c r="F516" i="4"/>
  <c r="D515" i="4"/>
  <c r="F568" i="4"/>
  <c r="D567" i="4"/>
  <c r="D528" i="4" s="1"/>
  <c r="F69" i="5"/>
  <c r="F135" i="5"/>
  <c r="D134" i="5"/>
  <c r="D6" i="8"/>
  <c r="C1483" i="1"/>
  <c r="H1449" i="1"/>
  <c r="J1449" i="1"/>
  <c r="H1453" i="1"/>
  <c r="H1457" i="1"/>
  <c r="J1457" i="1"/>
  <c r="H1461" i="1"/>
  <c r="G1529" i="1"/>
  <c r="H1532" i="1"/>
  <c r="H1534" i="1"/>
  <c r="H1548" i="1"/>
  <c r="H1550" i="1"/>
  <c r="H1564" i="1"/>
  <c r="H1566" i="1"/>
  <c r="H1580" i="1"/>
  <c r="D124" i="4"/>
  <c r="F140" i="4"/>
  <c r="D139" i="4"/>
  <c r="F159" i="4"/>
  <c r="D643" i="4"/>
  <c r="F422" i="4"/>
  <c r="D421" i="4"/>
  <c r="D459" i="4"/>
  <c r="E515" i="4"/>
  <c r="D509" i="1" s="1"/>
  <c r="E567" i="4"/>
  <c r="D561" i="1" s="1"/>
  <c r="E593" i="4"/>
  <c r="D587" i="1" s="1"/>
  <c r="E7" i="4"/>
  <c r="E50" i="4"/>
  <c r="D82" i="4"/>
  <c r="F164" i="4"/>
  <c r="D163" i="4"/>
  <c r="D263" i="4"/>
  <c r="E311" i="4"/>
  <c r="D306" i="1" s="1"/>
  <c r="E421" i="4"/>
  <c r="G310" i="9"/>
  <c r="E310" i="9" s="1"/>
  <c r="B310" i="9" s="1"/>
  <c r="F206" i="5"/>
  <c r="H1447" i="1"/>
  <c r="J1447" i="1"/>
  <c r="G1449" i="1"/>
  <c r="I1449" i="1" s="1"/>
  <c r="H1451" i="1"/>
  <c r="J1451" i="1"/>
  <c r="G1453" i="1"/>
  <c r="H1455" i="1"/>
  <c r="I1455" i="1" s="1"/>
  <c r="J1455" i="1"/>
  <c r="G1457" i="1"/>
  <c r="I1457" i="1" s="1"/>
  <c r="H1459" i="1"/>
  <c r="I1459" i="1" s="1"/>
  <c r="J1459" i="1"/>
  <c r="G1461" i="1"/>
  <c r="G1463" i="1"/>
  <c r="I1463" i="1" s="1"/>
  <c r="G1467" i="1"/>
  <c r="I1467" i="1" s="1"/>
  <c r="G1473" i="1"/>
  <c r="I1473" i="1" s="1"/>
  <c r="G1478" i="1"/>
  <c r="I1478" i="1" s="1"/>
  <c r="F8" i="4"/>
  <c r="D7" i="4"/>
  <c r="D106" i="4"/>
  <c r="E152" i="4"/>
  <c r="H21" i="9" s="1"/>
  <c r="F299" i="4"/>
  <c r="F351" i="4"/>
  <c r="D644" i="4"/>
  <c r="F417" i="4"/>
  <c r="E528" i="4"/>
  <c r="F626" i="4"/>
  <c r="D625" i="4"/>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7" i="9"/>
  <c r="E187" i="9" s="1"/>
  <c r="B187" i="9" s="1"/>
  <c r="G166" i="9"/>
  <c r="H165" i="9"/>
  <c r="G192" i="9"/>
  <c r="E192" i="9" s="1"/>
  <c r="B192" i="9" s="1"/>
  <c r="G190" i="9"/>
  <c r="E190" i="9" s="1"/>
  <c r="B190" i="9" s="1"/>
  <c r="G188" i="9"/>
  <c r="E188" i="9" s="1"/>
  <c r="B188" i="9" s="1"/>
  <c r="G165" i="9"/>
  <c r="E165" i="9" s="1"/>
  <c r="B165" i="9" s="1"/>
  <c r="G164" i="9"/>
  <c r="E164" i="9" s="1"/>
  <c r="B164" i="9" s="1"/>
  <c r="G163" i="9"/>
  <c r="E163" i="9" s="1"/>
  <c r="B163" i="9" s="1"/>
  <c r="G162" i="9"/>
  <c r="E162" i="9" s="1"/>
  <c r="B162" i="9" s="1"/>
  <c r="G161" i="9"/>
  <c r="E161" i="9" s="1"/>
  <c r="B161" i="9" s="1"/>
  <c r="G189" i="9"/>
  <c r="E189" i="9" s="1"/>
  <c r="B189" i="9" s="1"/>
  <c r="G191" i="9"/>
  <c r="E191" i="9" s="1"/>
  <c r="B191"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81" i="9"/>
  <c r="E181" i="9" s="1"/>
  <c r="B181" i="9" s="1"/>
  <c r="G173" i="9"/>
  <c r="E173" i="9" s="1"/>
  <c r="B173" i="9" s="1"/>
  <c r="G183" i="9"/>
  <c r="E183" i="9" s="1"/>
  <c r="B183" i="9" s="1"/>
  <c r="G175" i="9"/>
  <c r="E175" i="9" s="1"/>
  <c r="B175" i="9" s="1"/>
  <c r="G167" i="9"/>
  <c r="E167" i="9" s="1"/>
  <c r="B167" i="9" s="1"/>
  <c r="I10" i="9"/>
  <c r="G185" i="9"/>
  <c r="E185" i="9" s="1"/>
  <c r="B185" i="9" s="1"/>
  <c r="G177" i="9"/>
  <c r="E177" i="9" s="1"/>
  <c r="B177" i="9" s="1"/>
  <c r="G169" i="9"/>
  <c r="E169" i="9" s="1"/>
  <c r="B169" i="9" s="1"/>
  <c r="G171" i="9"/>
  <c r="E171" i="9" s="1"/>
  <c r="B171" i="9" s="1"/>
  <c r="F13" i="5"/>
  <c r="D12" i="5"/>
  <c r="G290" i="9"/>
  <c r="E290" i="9" s="1"/>
  <c r="B290" i="9" s="1"/>
  <c r="D146" i="5"/>
  <c r="F149" i="5"/>
  <c r="D245" i="5"/>
  <c r="F250" i="5"/>
  <c r="F115" i="6"/>
  <c r="D114" i="6"/>
  <c r="D224" i="4"/>
  <c r="D252" i="4"/>
  <c r="D311" i="4"/>
  <c r="D363" i="4"/>
  <c r="D472" i="4"/>
  <c r="D484" i="4"/>
  <c r="E68" i="5"/>
  <c r="G307" i="9"/>
  <c r="F177" i="5"/>
  <c r="D176" i="5"/>
  <c r="F5" i="6"/>
  <c r="E141" i="6"/>
  <c r="G315" i="9"/>
  <c r="E315" i="9" s="1"/>
  <c r="E24" i="9"/>
  <c r="B24" i="9" s="1"/>
  <c r="E32" i="9"/>
  <c r="B32" i="9" s="1"/>
  <c r="F416" i="4"/>
  <c r="E143" i="9"/>
  <c r="B143" i="9" s="1"/>
  <c r="F8" i="5"/>
  <c r="F79" i="5"/>
  <c r="D78" i="5"/>
  <c r="H307" i="9"/>
  <c r="E176" i="5"/>
  <c r="B22" i="9"/>
  <c r="B30" i="9"/>
  <c r="B38" i="9"/>
  <c r="B46" i="9"/>
  <c r="B54" i="9"/>
  <c r="F10" i="6"/>
  <c r="F94" i="6"/>
  <c r="E63" i="9"/>
  <c r="B63" i="9" s="1"/>
  <c r="B72" i="9"/>
  <c r="B80" i="9"/>
  <c r="B88" i="9"/>
  <c r="B96" i="9"/>
  <c r="B104" i="9"/>
  <c r="B112" i="9"/>
  <c r="B120" i="9"/>
  <c r="B128" i="9"/>
  <c r="B136" i="9"/>
  <c r="E309" i="9"/>
  <c r="B309" i="9" s="1"/>
  <c r="E87" i="5"/>
  <c r="D1065" i="1" s="1"/>
  <c r="G1065" i="1" s="1"/>
  <c r="B64" i="9"/>
  <c r="E67" i="9"/>
  <c r="B67" i="9" s="1"/>
  <c r="B76" i="9"/>
  <c r="B84" i="9"/>
  <c r="B92" i="9"/>
  <c r="B100" i="9"/>
  <c r="B108" i="9"/>
  <c r="B116" i="9"/>
  <c r="B124" i="9"/>
  <c r="B132" i="9"/>
  <c r="F214" i="9"/>
  <c r="B214" i="9" s="1"/>
  <c r="F230" i="9"/>
  <c r="B230" i="9" s="1"/>
  <c r="F238" i="9"/>
  <c r="B238" i="9" s="1"/>
  <c r="B243" i="9"/>
  <c r="F246" i="9"/>
  <c r="B246" i="9" s="1"/>
  <c r="B251" i="9"/>
  <c r="F254" i="9"/>
  <c r="B254" i="9" s="1"/>
  <c r="B259" i="9"/>
  <c r="B267" i="9"/>
  <c r="B281" i="9"/>
  <c r="E296" i="9"/>
  <c r="B296" i="9" s="1"/>
  <c r="B302" i="9"/>
  <c r="E308" i="9"/>
  <c r="B308" i="9" s="1"/>
  <c r="B225" i="9"/>
  <c r="B233" i="9"/>
  <c r="B240" i="9"/>
  <c r="B241" i="9"/>
  <c r="B248" i="9"/>
  <c r="B249" i="9"/>
  <c r="B257" i="9"/>
  <c r="B265" i="9"/>
  <c r="B286" i="9"/>
  <c r="B294" i="9"/>
  <c r="H1438" i="1" l="1"/>
  <c r="G1438" i="1"/>
  <c r="I27" i="3"/>
  <c r="D1408" i="1"/>
  <c r="D43" i="8"/>
  <c r="C1518" i="1" s="1"/>
  <c r="F213" i="9"/>
  <c r="B213" i="9" s="1"/>
  <c r="E237" i="5"/>
  <c r="D1214" i="1" s="1"/>
  <c r="E350" i="4"/>
  <c r="F196" i="4"/>
  <c r="G192" i="1"/>
  <c r="G165" i="1"/>
  <c r="C1215" i="1"/>
  <c r="F238" i="5"/>
  <c r="E307" i="9"/>
  <c r="B307" i="9" s="1"/>
  <c r="G1013" i="1"/>
  <c r="E7" i="5"/>
  <c r="I20" i="3" s="1"/>
  <c r="F528" i="4"/>
  <c r="C522" i="1"/>
  <c r="F78" i="5"/>
  <c r="C1056" i="1"/>
  <c r="F114" i="6"/>
  <c r="D141" i="6"/>
  <c r="H27" i="3"/>
  <c r="C1408" i="1"/>
  <c r="F106" i="4"/>
  <c r="C102" i="1"/>
  <c r="F82" i="4"/>
  <c r="C78" i="1"/>
  <c r="E298" i="4"/>
  <c r="F396" i="4"/>
  <c r="C391" i="1"/>
  <c r="D522" i="1"/>
  <c r="H587" i="1"/>
  <c r="G587" i="1"/>
  <c r="F421" i="4"/>
  <c r="D420" i="4"/>
  <c r="C415" i="1"/>
  <c r="F134" i="5"/>
  <c r="C1112" i="1"/>
  <c r="F311" i="4"/>
  <c r="C306" i="1"/>
  <c r="D298" i="4"/>
  <c r="F263" i="4"/>
  <c r="C259" i="1"/>
  <c r="I22" i="3"/>
  <c r="D1153" i="1"/>
  <c r="G317" i="9"/>
  <c r="E317" i="9" s="1"/>
  <c r="F625" i="4"/>
  <c r="C619" i="1"/>
  <c r="F644" i="4"/>
  <c r="C638" i="1"/>
  <c r="F163" i="4"/>
  <c r="C159" i="1"/>
  <c r="E6" i="4"/>
  <c r="D3" i="1"/>
  <c r="F643" i="4"/>
  <c r="C637" i="1"/>
  <c r="D151" i="4"/>
  <c r="H1483" i="1"/>
  <c r="G1483" i="1"/>
  <c r="D68" i="5"/>
  <c r="F515" i="4"/>
  <c r="C509" i="1"/>
  <c r="F344" i="4"/>
  <c r="C339" i="1"/>
  <c r="I1440" i="1"/>
  <c r="I28" i="3"/>
  <c r="D1435" i="1"/>
  <c r="F363" i="4"/>
  <c r="C358" i="1"/>
  <c r="D237" i="5"/>
  <c r="F245" i="5"/>
  <c r="C1222" i="1"/>
  <c r="F12" i="5"/>
  <c r="D7" i="5"/>
  <c r="C990" i="1"/>
  <c r="F567" i="4"/>
  <c r="C561" i="1"/>
  <c r="I21" i="3"/>
  <c r="D1046" i="1"/>
  <c r="F7" i="4"/>
  <c r="D6" i="4"/>
  <c r="C3" i="1"/>
  <c r="F50" i="4"/>
  <c r="D46" i="1"/>
  <c r="F139" i="4"/>
  <c r="C135" i="1"/>
  <c r="I1444" i="1"/>
  <c r="F176" i="5"/>
  <c r="H22" i="3"/>
  <c r="C1153" i="1"/>
  <c r="F484" i="4"/>
  <c r="C478" i="1"/>
  <c r="F252" i="4"/>
  <c r="C248" i="1"/>
  <c r="F146" i="5"/>
  <c r="C1124" i="1"/>
  <c r="B315" i="9"/>
  <c r="E314" i="9"/>
  <c r="I10" i="3" s="1"/>
  <c r="F472" i="4"/>
  <c r="C466" i="1"/>
  <c r="F224" i="4"/>
  <c r="C220" i="1"/>
  <c r="E166" i="9"/>
  <c r="B166" i="9" s="1"/>
  <c r="D350" i="4"/>
  <c r="E151" i="4"/>
  <c r="G21" i="9"/>
  <c r="E21" i="9" s="1"/>
  <c r="D148" i="1"/>
  <c r="E420" i="4"/>
  <c r="E636" i="4" s="1"/>
  <c r="D630" i="1" s="1"/>
  <c r="D415" i="1"/>
  <c r="F459" i="4"/>
  <c r="C453" i="1"/>
  <c r="E408" i="4"/>
  <c r="D403" i="1" s="1"/>
  <c r="D345" i="1"/>
  <c r="F152" i="4"/>
  <c r="F124" i="4"/>
  <c r="C120" i="1"/>
  <c r="D42" i="8"/>
  <c r="G312" i="9" s="1"/>
  <c r="E312" i="9" s="1"/>
  <c r="C1481" i="1"/>
  <c r="I1460" i="1"/>
  <c r="I35" i="3" l="1"/>
  <c r="G1518" i="1"/>
  <c r="H1518" i="1"/>
  <c r="E175" i="5"/>
  <c r="D1152" i="1" s="1"/>
  <c r="I23" i="3"/>
  <c r="G1215" i="1"/>
  <c r="H1215" i="1"/>
  <c r="E6" i="5"/>
  <c r="H278" i="9" s="1"/>
  <c r="D985" i="1"/>
  <c r="H148" i="1"/>
  <c r="G148" i="1"/>
  <c r="G135" i="1"/>
  <c r="H135" i="1"/>
  <c r="H990" i="1"/>
  <c r="G990" i="1"/>
  <c r="H306" i="1"/>
  <c r="G306" i="1"/>
  <c r="H415" i="1"/>
  <c r="G415" i="1"/>
  <c r="H102" i="1"/>
  <c r="G102" i="1"/>
  <c r="F141" i="6"/>
  <c r="H28" i="3"/>
  <c r="C1435" i="1"/>
  <c r="H522" i="1"/>
  <c r="G522" i="1"/>
  <c r="H1481" i="1"/>
  <c r="G1481" i="1"/>
  <c r="K1450" i="9"/>
  <c r="G313" i="9"/>
  <c r="E313" i="9" s="1"/>
  <c r="B313" i="9" s="1"/>
  <c r="I34" i="3"/>
  <c r="C1517" i="1"/>
  <c r="H11" i="3" s="1"/>
  <c r="G3" i="1"/>
  <c r="H3" i="1"/>
  <c r="D6" i="5"/>
  <c r="F7" i="5"/>
  <c r="H20" i="3"/>
  <c r="C985" i="1"/>
  <c r="F237" i="5"/>
  <c r="H23" i="3"/>
  <c r="C1214" i="1"/>
  <c r="G509" i="1"/>
  <c r="H509" i="1"/>
  <c r="H638" i="1"/>
  <c r="G638" i="1"/>
  <c r="E316" i="9"/>
  <c r="B317" i="9"/>
  <c r="G259" i="1"/>
  <c r="H259" i="1"/>
  <c r="D635" i="4"/>
  <c r="F420" i="4"/>
  <c r="C414" i="1"/>
  <c r="E407" i="4"/>
  <c r="D402" i="1" s="1"/>
  <c r="D293" i="1"/>
  <c r="B312" i="9"/>
  <c r="I17" i="3"/>
  <c r="E289" i="4"/>
  <c r="E290" i="4" s="1"/>
  <c r="D286" i="1" s="1"/>
  <c r="D147" i="1"/>
  <c r="D175" i="5"/>
  <c r="H46" i="1"/>
  <c r="G46" i="1"/>
  <c r="D412" i="4"/>
  <c r="F6" i="4"/>
  <c r="H16" i="3"/>
  <c r="C2" i="1"/>
  <c r="H561" i="1"/>
  <c r="G561" i="1"/>
  <c r="H358" i="1"/>
  <c r="G358" i="1"/>
  <c r="D289" i="4"/>
  <c r="F151" i="4"/>
  <c r="H17" i="3"/>
  <c r="C147" i="1"/>
  <c r="E412" i="4"/>
  <c r="I16" i="3"/>
  <c r="D2" i="1"/>
  <c r="G1112" i="1"/>
  <c r="H1112" i="1"/>
  <c r="G78" i="1"/>
  <c r="H78" i="1"/>
  <c r="H1408" i="1"/>
  <c r="G1408" i="1"/>
  <c r="H9" i="3"/>
  <c r="H1056" i="1"/>
  <c r="G1056" i="1"/>
  <c r="D636" i="4"/>
  <c r="H453" i="1"/>
  <c r="G453" i="1"/>
  <c r="B21" i="9"/>
  <c r="G220" i="1"/>
  <c r="H220" i="1"/>
  <c r="G1124" i="1"/>
  <c r="H1124" i="1"/>
  <c r="G478" i="1"/>
  <c r="H478" i="1"/>
  <c r="G120" i="1"/>
  <c r="H120" i="1"/>
  <c r="E635" i="4"/>
  <c r="D629" i="1" s="1"/>
  <c r="D414" i="1"/>
  <c r="D408" i="4"/>
  <c r="F350" i="4"/>
  <c r="C345" i="1"/>
  <c r="G466" i="1"/>
  <c r="H466" i="1"/>
  <c r="H19" i="9"/>
  <c r="E19" i="9" s="1"/>
  <c r="B19" i="9" s="1"/>
  <c r="G248" i="1"/>
  <c r="H248" i="1"/>
  <c r="G1153" i="1"/>
  <c r="H1153" i="1"/>
  <c r="H1222" i="1"/>
  <c r="G1222" i="1"/>
  <c r="H339" i="1"/>
  <c r="G339" i="1"/>
  <c r="F68" i="5"/>
  <c r="H21" i="3"/>
  <c r="C1046" i="1"/>
  <c r="H637" i="1"/>
  <c r="G637" i="1"/>
  <c r="G159" i="1"/>
  <c r="H159" i="1"/>
  <c r="H619" i="1"/>
  <c r="G619" i="1"/>
  <c r="F298" i="4"/>
  <c r="D407" i="4"/>
  <c r="C293" i="1"/>
  <c r="H391" i="1"/>
  <c r="G391" i="1"/>
  <c r="E311" i="9" l="1"/>
  <c r="D984" i="1"/>
  <c r="G345" i="1"/>
  <c r="H345" i="1"/>
  <c r="H293" i="1"/>
  <c r="G293" i="1"/>
  <c r="F636" i="4"/>
  <c r="C630" i="1"/>
  <c r="E639" i="4"/>
  <c r="D407" i="1"/>
  <c r="E291" i="4"/>
  <c r="D287" i="1" s="1"/>
  <c r="E413" i="4"/>
  <c r="D285" i="1"/>
  <c r="F635" i="4"/>
  <c r="C629" i="1"/>
  <c r="H985" i="1"/>
  <c r="G985" i="1"/>
  <c r="F407" i="4"/>
  <c r="C402" i="1"/>
  <c r="D291" i="4"/>
  <c r="F289" i="4"/>
  <c r="D413" i="4"/>
  <c r="C285" i="1"/>
  <c r="D639" i="4"/>
  <c r="D414" i="4"/>
  <c r="F412" i="4"/>
  <c r="C407" i="1"/>
  <c r="H1214" i="1"/>
  <c r="G1214" i="1"/>
  <c r="G147" i="1"/>
  <c r="H147" i="1"/>
  <c r="H2" i="1"/>
  <c r="G2" i="1"/>
  <c r="D290" i="4"/>
  <c r="F175" i="5"/>
  <c r="C1152" i="1"/>
  <c r="H414" i="1"/>
  <c r="G414" i="1"/>
  <c r="H1517" i="1"/>
  <c r="G1517" i="1"/>
  <c r="H1046" i="1"/>
  <c r="G1046" i="1"/>
  <c r="F408" i="4"/>
  <c r="C403" i="1"/>
  <c r="K3" i="9"/>
  <c r="I9" i="3"/>
  <c r="G284" i="9"/>
  <c r="E284" i="9" s="1"/>
  <c r="B284" i="9" s="1"/>
  <c r="G278" i="9"/>
  <c r="E278" i="9" s="1"/>
  <c r="F6" i="5"/>
  <c r="C984" i="1"/>
  <c r="N3" i="9"/>
  <c r="I11" i="3"/>
  <c r="H1435" i="1"/>
  <c r="G1435" i="1"/>
  <c r="G1152" i="1" l="1"/>
  <c r="H1152" i="1"/>
  <c r="F639" i="4"/>
  <c r="C633" i="1"/>
  <c r="F291" i="4"/>
  <c r="C287" i="1"/>
  <c r="E640" i="4"/>
  <c r="E415" i="4"/>
  <c r="D410" i="1" s="1"/>
  <c r="D408" i="1"/>
  <c r="E414" i="4"/>
  <c r="G403" i="1"/>
  <c r="H403" i="1"/>
  <c r="F414" i="4"/>
  <c r="C409" i="1"/>
  <c r="E641" i="4"/>
  <c r="D633" i="1"/>
  <c r="H8" i="3"/>
  <c r="H984" i="1"/>
  <c r="G984" i="1"/>
  <c r="F290" i="4"/>
  <c r="C286" i="1"/>
  <c r="H407" i="1"/>
  <c r="G407" i="1"/>
  <c r="H285" i="1"/>
  <c r="G285" i="1"/>
  <c r="H402" i="1"/>
  <c r="G402" i="1"/>
  <c r="H629" i="1"/>
  <c r="G629" i="1"/>
  <c r="H630" i="1"/>
  <c r="G630" i="1"/>
  <c r="E277" i="9"/>
  <c r="B278" i="9"/>
  <c r="D640" i="4"/>
  <c r="D415" i="4"/>
  <c r="F413" i="4"/>
  <c r="C408" i="1"/>
  <c r="H408" i="1" l="1"/>
  <c r="G408" i="1"/>
  <c r="F415" i="4"/>
  <c r="C410" i="1"/>
  <c r="D635" i="1"/>
  <c r="E642" i="4"/>
  <c r="D634" i="1"/>
  <c r="H286" i="1"/>
  <c r="G286" i="1"/>
  <c r="D642" i="4"/>
  <c r="F640" i="4"/>
  <c r="C634" i="1"/>
  <c r="D409" i="1"/>
  <c r="G409" i="1" s="1"/>
  <c r="G287" i="1"/>
  <c r="H287" i="1"/>
  <c r="D641" i="4"/>
  <c r="M3" i="9"/>
  <c r="I8" i="3"/>
  <c r="H633" i="1"/>
  <c r="G633" i="1"/>
  <c r="H409" i="1" l="1"/>
  <c r="F642" i="4"/>
  <c r="D646" i="4"/>
  <c r="C636" i="1"/>
  <c r="G410" i="1"/>
  <c r="H410" i="1"/>
  <c r="E646" i="4"/>
  <c r="D636" i="1"/>
  <c r="H634" i="1"/>
  <c r="G634" i="1"/>
  <c r="F641" i="4"/>
  <c r="D645" i="4"/>
  <c r="C635" i="1"/>
  <c r="E645" i="4"/>
  <c r="H635" i="1" l="1"/>
  <c r="G635" i="1"/>
  <c r="I18" i="3"/>
  <c r="D639" i="1"/>
  <c r="F645" i="4"/>
  <c r="H18" i="3"/>
  <c r="C639" i="1"/>
  <c r="G276" i="9"/>
  <c r="E276" i="9" s="1"/>
  <c r="B276" i="9" s="1"/>
  <c r="H636" i="1"/>
  <c r="G636" i="1"/>
  <c r="I19" i="3"/>
  <c r="D640" i="1"/>
  <c r="H7" i="3" s="1"/>
  <c r="F646" i="4"/>
  <c r="H19" i="3"/>
  <c r="C640" i="1"/>
  <c r="H640" i="1" l="1"/>
  <c r="G640" i="1"/>
  <c r="H639" i="1"/>
  <c r="G639" i="1"/>
  <c r="J3" i="9"/>
  <c r="G274" i="9" l="1"/>
  <c r="M272" i="9"/>
  <c r="L272" i="9"/>
  <c r="H274" i="9"/>
  <c r="H18" i="9"/>
  <c r="G18" i="9"/>
  <c r="G17" i="9"/>
  <c r="L16" i="9"/>
  <c r="H15" i="9"/>
  <c r="J12" i="9"/>
  <c r="K7" i="9"/>
  <c r="K10" i="9"/>
  <c r="K13" i="9"/>
  <c r="I7" i="9"/>
  <c r="J13" i="9"/>
  <c r="K8" i="9"/>
  <c r="M16" i="9"/>
  <c r="K11" i="9"/>
  <c r="I5" i="9"/>
  <c r="M15" i="9"/>
  <c r="J5" i="9"/>
  <c r="I9" i="9"/>
  <c r="I12" i="9"/>
  <c r="J10" i="9"/>
  <c r="E10" i="9" s="1"/>
  <c r="B10" i="9" s="1"/>
  <c r="G15" i="9"/>
  <c r="E15" i="9" s="1"/>
  <c r="I13" i="9"/>
  <c r="J11" i="9"/>
  <c r="K6" i="9"/>
  <c r="K9" i="9"/>
  <c r="I6" i="9"/>
  <c r="H16" i="9"/>
  <c r="I8" i="9"/>
  <c r="I11" i="9"/>
  <c r="J6" i="9"/>
  <c r="K12" i="9"/>
  <c r="H17" i="9"/>
  <c r="J7" i="9"/>
  <c r="K5" i="9"/>
  <c r="J9" i="9"/>
  <c r="J17" i="9"/>
  <c r="G16" i="9"/>
  <c r="L15" i="9"/>
  <c r="J8" i="9"/>
  <c r="I17" i="9"/>
  <c r="E18" i="9" l="1"/>
  <c r="B18" i="9" s="1"/>
  <c r="F272" i="9"/>
  <c r="B272" i="9" s="1"/>
  <c r="E13" i="9"/>
  <c r="B13" i="9" s="1"/>
  <c r="E6" i="9"/>
  <c r="B6" i="9" s="1"/>
  <c r="F15" i="9"/>
  <c r="B15" i="9" s="1"/>
  <c r="E8" i="9"/>
  <c r="B8" i="9" s="1"/>
  <c r="F16" i="9"/>
  <c r="E12" i="9"/>
  <c r="B12" i="9" s="1"/>
  <c r="E5" i="9"/>
  <c r="E17" i="9"/>
  <c r="B17" i="9" s="1"/>
  <c r="F20" i="9"/>
  <c r="E7" i="9"/>
  <c r="B7" i="9" s="1"/>
  <c r="E9" i="9"/>
  <c r="B9" i="9" s="1"/>
  <c r="E16" i="9"/>
  <c r="E11" i="9"/>
  <c r="B11" i="9" s="1"/>
  <c r="E274" i="9"/>
  <c r="F14" i="9" l="1"/>
  <c r="F3" i="9" s="1"/>
  <c r="B16" i="9"/>
  <c r="E14" i="9"/>
  <c r="E4" i="9"/>
  <c r="B5" i="9"/>
  <c r="B274" i="9"/>
  <c r="E20" i="9"/>
  <c r="I7" i="3" s="1"/>
  <c r="E3" i="9" l="1"/>
</calcChain>
</file>

<file path=xl/sharedStrings.xml><?xml version="1.0" encoding="utf-8"?>
<sst xmlns="http://schemas.openxmlformats.org/spreadsheetml/2006/main" count="4370" uniqueCount="3421">
  <si>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</si>
  <si>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</si>
  <si>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</si>
  <si>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</si>
  <si>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</si>
  <si>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</si>
  <si>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</si>
  <si>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</si>
  <si>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</si>
  <si>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</si>
  <si>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</si>
  <si>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</si>
  <si>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</si>
  <si>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</si>
  <si>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</si>
  <si>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</si>
  <si>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</si>
  <si>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</si>
  <si>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</si>
  <si>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</si>
  <si>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</si>
  <si>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</si>
  <si>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</si>
  <si>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</si>
  <si>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</si>
  <si>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</si>
  <si>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</si>
  <si>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</si>
  <si>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</si>
  <si>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</si>
  <si>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</si>
  <si>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</si>
  <si>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</si>
  <si>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</si>
  <si>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</si>
  <si>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</si>
  <si>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</si>
  <si>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</si>
  <si>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</si>
  <si>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</si>
  <si>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</si>
  <si>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</si>
  <si>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</si>
  <si>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</si>
  <si>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</si>
  <si>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</si>
  <si>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</si>
  <si>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</si>
  <si>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18563 - V. GIMNAZIJA VLADIMIR NAZOR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</si>
  <si>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</si>
  <si>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</si>
  <si>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</si>
  <si>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</si>
  <si>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</si>
  <si>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</si>
  <si>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</si>
  <si>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</si>
  <si>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</si>
  <si>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</si>
  <si>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</si>
  <si>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</si>
  <si>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</si>
  <si>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</si>
  <si>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</si>
  <si>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</si>
  <si>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</si>
  <si>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</si>
  <si>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</si>
  <si>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</si>
  <si>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</si>
  <si>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</si>
  <si>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</si>
  <si>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</si>
  <si>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</si>
  <si>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</si>
  <si>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</si>
  <si>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</si>
  <si>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</si>
  <si>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</si>
  <si>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</si>
  <si>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</si>
  <si>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</si>
  <si>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</si>
  <si>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</si>
  <si>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</si>
  <si>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</si>
  <si>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</si>
  <si>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</si>
  <si>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</si>
  <si>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</si>
  <si>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</si>
  <si>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</si>
  <si>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</si>
  <si>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</si>
  <si>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</si>
  <si>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</si>
  <si>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</si>
  <si>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</si>
  <si>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</si>
  <si>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</si>
  <si>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</si>
  <si>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</si>
  <si>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</si>
  <si>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</si>
  <si>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</si>
  <si>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</si>
  <si>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</si>
  <si>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</si>
  <si>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</si>
  <si>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</si>
  <si>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</si>
  <si>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</si>
  <si>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</si>
  <si>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</si>
  <si>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</si>
  <si>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</si>
  <si>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</si>
  <si>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</si>
  <si>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</si>
  <si>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</si>
  <si>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</si>
  <si>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</si>
  <si>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</si>
  <si>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</si>
  <si>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</si>
  <si>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</si>
  <si>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</si>
  <si>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</si>
  <si>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</si>
  <si>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</si>
  <si>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</si>
  <si>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</si>
  <si>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</si>
  <si>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</si>
  <si>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</si>
  <si>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</si>
  <si>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</si>
  <si>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</si>
  <si>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</si>
  <si>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</si>
  <si>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</si>
  <si>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</si>
  <si>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</si>
  <si>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</si>
  <si>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</si>
  <si>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</si>
  <si>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</si>
  <si>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</si>
  <si>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</si>
  <si>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</si>
  <si>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</si>
  <si>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</si>
  <si>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</si>
  <si>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</si>
  <si>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</si>
  <si>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</si>
  <si>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</si>
  <si>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</si>
  <si>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</si>
  <si>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</si>
  <si>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</si>
  <si>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</si>
  <si>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</si>
  <si>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</si>
  <si>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</si>
  <si>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</si>
  <si>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</si>
  <si>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</si>
  <si>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</si>
  <si>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</si>
  <si>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</si>
  <si>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</si>
  <si>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</si>
  <si>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</si>
  <si>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</si>
  <si>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</si>
  <si>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</si>
  <si>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</si>
  <si>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</si>
  <si>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</si>
  <si>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</si>
  <si>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</si>
  <si>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</si>
  <si>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</si>
  <si>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</si>
  <si>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</si>
  <si>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</si>
  <si>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</si>
  <si>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</si>
  <si>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</si>
  <si>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</si>
  <si>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</si>
  <si>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</si>
  <si>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</si>
  <si>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</si>
  <si>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</si>
  <si>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</si>
  <si>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</si>
  <si>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</si>
  <si>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</si>
  <si>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</si>
  <si>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</si>
  <si>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</si>
  <si>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</si>
  <si>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</si>
  <si>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</si>
  <si>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</si>
  <si>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</si>
  <si>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</si>
  <si>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</si>
  <si>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</si>
  <si>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</si>
  <si>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</si>
  <si>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</si>
  <si>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</si>
  <si>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</si>
  <si>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</si>
  <si>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</si>
  <si>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</si>
  <si>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</si>
  <si>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</si>
  <si>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</si>
  <si>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</si>
  <si>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</si>
  <si>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</si>
  <si>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</si>
  <si>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</si>
  <si>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</si>
  <si>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</si>
  <si>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</si>
  <si>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</si>
  <si>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</si>
  <si>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</si>
  <si>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</si>
  <si>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</si>
  <si>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</si>
  <si>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</si>
  <si>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</si>
  <si>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</si>
  <si>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</si>
  <si>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</si>
  <si>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</si>
  <si>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</si>
  <si>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</si>
  <si>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</si>
  <si>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</si>
  <si>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</si>
  <si>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</si>
  <si>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</si>
  <si>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</si>
  <si>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</si>
  <si>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</si>
  <si>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</si>
  <si>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</si>
  <si>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</si>
  <si>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</si>
  <si>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</si>
  <si>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</si>
  <si>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</si>
  <si>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</si>
  <si>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</si>
  <si>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</si>
  <si>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</si>
  <si>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</si>
  <si>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</si>
  <si>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</si>
  <si>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</si>
  <si>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</si>
  <si>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</si>
  <si>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</si>
  <si>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</si>
  <si>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</si>
  <si>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</si>
  <si>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</si>
  <si>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</si>
  <si>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</si>
  <si>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</si>
  <si>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</si>
  <si>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</si>
  <si>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</si>
  <si>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</si>
  <si>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</si>
  <si>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</si>
  <si>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</si>
  <si>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</si>
  <si>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</si>
  <si>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</si>
  <si>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</si>
  <si>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</si>
  <si>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</si>
  <si>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</si>
  <si>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</si>
  <si>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</si>
  <si>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</si>
  <si>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</si>
  <si>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</si>
  <si>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</si>
  <si>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</si>
  <si>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</si>
  <si>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</si>
  <si>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</si>
  <si>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</si>
  <si>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</si>
  <si>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</si>
  <si>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</si>
  <si>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</si>
  <si>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</si>
  <si>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</si>
  <si>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</si>
  <si>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</si>
  <si>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</si>
  <si>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</si>
  <si>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</si>
  <si>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</si>
  <si>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</si>
  <si>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</si>
  <si>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</si>
  <si>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</si>
  <si>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</si>
  <si>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</si>
  <si>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</si>
  <si>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</si>
  <si>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</si>
  <si>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</si>
  <si>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</si>
  <si>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</si>
  <si>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</si>
  <si>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</si>
  <si>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</si>
  <si>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</si>
  <si>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</si>
  <si>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</si>
  <si>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</si>
  <si>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</si>
  <si>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</si>
  <si>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</si>
  <si>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</si>
  <si>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</si>
  <si>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</si>
  <si>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</si>
  <si>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</si>
  <si>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</si>
  <si>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</si>
  <si>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</si>
  <si>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</si>
  <si>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</si>
  <si>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</si>
  <si>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</si>
  <si>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</si>
  <si>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</si>
  <si>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</si>
  <si>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</si>
  <si>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</si>
  <si>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</si>
  <si>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</si>
  <si>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</si>
  <si>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</si>
  <si>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</si>
  <si>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</si>
  <si>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</si>
  <si>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</si>
  <si>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</si>
  <si>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</si>
  <si>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</si>
  <si>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</si>
  <si>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</si>
  <si>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</si>
  <si>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</si>
  <si>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</si>
  <si>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</si>
  <si>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</si>
  <si>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</si>
  <si>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</si>
  <si>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</si>
  <si>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</si>
  <si>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</si>
  <si>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</si>
  <si>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</si>
  <si>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</si>
  <si>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</si>
  <si>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</si>
  <si>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</si>
  <si>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</si>
  <si>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</si>
  <si>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</si>
  <si>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</si>
  <si>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</si>
  <si>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</si>
  <si>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</si>
  <si>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</si>
  <si>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</si>
  <si>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</si>
  <si>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</si>
  <si>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</si>
  <si>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</si>
  <si>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</si>
  <si>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</si>
  <si>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</si>
  <si>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</si>
  <si>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</si>
  <si>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</si>
  <si>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</si>
  <si>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</si>
  <si>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</si>
  <si>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</si>
  <si>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</si>
  <si>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</si>
  <si>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</si>
  <si>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</si>
  <si>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</si>
  <si>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</si>
  <si>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</si>
  <si>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</si>
  <si>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</si>
  <si>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</si>
  <si>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</si>
  <si>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</si>
  <si>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</si>
  <si>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</si>
  <si>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</si>
  <si>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</si>
  <si>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</si>
  <si>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</si>
  <si>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</si>
  <si>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</si>
  <si>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</si>
  <si>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</si>
  <si>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</si>
  <si>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</si>
  <si>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</si>
  <si>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</si>
  <si>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</si>
  <si>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</si>
  <si>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</si>
  <si>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</si>
  <si>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</si>
  <si>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</si>
  <si>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</si>
  <si>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</si>
  <si>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</si>
  <si>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</si>
  <si>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</si>
  <si>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</si>
  <si>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</si>
  <si>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</si>
  <si>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</si>
  <si>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</si>
  <si>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</si>
  <si>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</si>
  <si>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</si>
  <si>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</si>
  <si>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</si>
  <si>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</si>
  <si>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</si>
  <si>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</si>
  <si>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</si>
  <si>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</si>
  <si>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</si>
  <si>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</si>
  <si>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</si>
  <si>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</si>
  <si>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</si>
  <si>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</si>
  <si>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</si>
  <si>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</si>
  <si>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</si>
  <si>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</si>
  <si>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</si>
  <si>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</si>
  <si>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</si>
  <si>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</si>
  <si>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</si>
  <si>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</si>
  <si>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</si>
  <si>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</si>
  <si>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</si>
  <si>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</si>
  <si>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</si>
  <si>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</si>
  <si>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</si>
  <si>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</si>
  <si>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</si>
  <si>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</si>
  <si>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</si>
  <si>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</si>
  <si>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</si>
  <si>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</si>
  <si>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</si>
  <si>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</si>
  <si>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</si>
  <si>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</si>
  <si>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</si>
  <si>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</si>
  <si>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</si>
  <si>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</si>
  <si>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</si>
  <si>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</si>
  <si>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</si>
  <si>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</si>
  <si>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</si>
  <si>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</si>
  <si>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</si>
  <si>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</si>
  <si>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</si>
  <si>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</si>
  <si>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</si>
  <si>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</si>
  <si>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</si>
  <si>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</si>
  <si>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</si>
  <si>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</si>
  <si>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</si>
  <si>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</si>
  <si>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</si>
  <si>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</si>
  <si>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</si>
  <si>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</si>
  <si>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</si>
  <si>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</si>
  <si>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</si>
  <si>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</si>
  <si>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</si>
  <si>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</si>
  <si>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</si>
  <si>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</si>
  <si>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</si>
  <si>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</si>
  <si>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</si>
  <si>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</si>
  <si>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</si>
  <si>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</si>
  <si>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</si>
  <si>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</si>
  <si>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</si>
  <si>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</si>
  <si>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</si>
  <si>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</si>
  <si>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</si>
  <si>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</si>
  <si>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</si>
  <si>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</si>
  <si>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</si>
  <si>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</si>
  <si>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</si>
  <si>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</si>
  <si>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</si>
  <si>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</si>
  <si>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</si>
  <si>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</si>
  <si>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</si>
  <si>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</si>
  <si>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</si>
  <si>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</si>
  <si>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</si>
  <si>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</si>
  <si>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</si>
  <si>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</si>
  <si>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</si>
  <si>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</si>
  <si>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</si>
  <si>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</si>
  <si>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</si>
  <si>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</si>
  <si>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</si>
  <si>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</si>
  <si>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</si>
  <si>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</si>
  <si>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</si>
  <si>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</si>
  <si>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</si>
  <si>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</si>
  <si>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</si>
  <si>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</si>
  <si>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</si>
  <si>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</si>
  <si>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</si>
  <si>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</si>
  <si>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</si>
  <si>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</si>
  <si>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</si>
  <si>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</si>
  <si>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</si>
  <si>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</si>
  <si>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</si>
  <si>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</si>
  <si>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</si>
  <si>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</si>
  <si>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</si>
  <si>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</si>
  <si>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</si>
  <si>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</si>
  <si>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</si>
  <si>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</si>
  <si>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</si>
  <si>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</si>
  <si>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</si>
  <si>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</si>
  <si>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</si>
  <si>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</si>
  <si>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</si>
  <si>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</si>
  <si>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</si>
  <si>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</si>
  <si>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</si>
  <si>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</si>
  <si>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</si>
  <si>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</si>
  <si>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</si>
  <si>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</si>
  <si>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</si>
  <si>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</si>
  <si>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</si>
  <si>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</si>
  <si>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</si>
  <si>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</si>
  <si>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</si>
  <si>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</si>
  <si>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</si>
  <si>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</si>
  <si>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</si>
  <si>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</si>
  <si>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</si>
  <si>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</si>
  <si>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</si>
  <si>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</si>
  <si>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</si>
  <si>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</si>
  <si>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</si>
  <si>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</si>
  <si>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</si>
  <si>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</si>
  <si>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</si>
  <si>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</si>
  <si>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</si>
  <si>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</si>
  <si>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</si>
  <si>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</si>
  <si>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</si>
  <si>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</si>
  <si>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</si>
  <si>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</si>
  <si>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</si>
  <si>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</si>
  <si>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</si>
  <si>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</si>
  <si>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</si>
  <si>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</si>
  <si>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</si>
  <si>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</si>
  <si>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</si>
  <si>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</si>
  <si>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</si>
  <si>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</si>
  <si>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</si>
  <si>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</si>
  <si>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</si>
  <si>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</si>
  <si>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</si>
  <si>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</si>
  <si>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</si>
  <si>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</si>
  <si>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</si>
  <si>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</si>
  <si>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</si>
  <si>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</si>
  <si>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</si>
  <si>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</si>
  <si>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</si>
  <si>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</si>
  <si>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</si>
  <si>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</si>
  <si>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</si>
  <si>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</si>
  <si>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</si>
  <si>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</si>
  <si>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</si>
  <si>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</si>
  <si>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</si>
  <si>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</si>
  <si>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</si>
  <si>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</si>
  <si>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</si>
  <si>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</si>
  <si>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</si>
  <si>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</si>
  <si>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</si>
  <si>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</si>
  <si>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</si>
  <si>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</si>
  <si>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</si>
  <si>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</si>
  <si>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</si>
  <si>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</si>
  <si>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</si>
  <si>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</si>
  <si>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</si>
  <si>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</si>
  <si>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</si>
  <si>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</si>
  <si>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</si>
  <si>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</si>
  <si>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</si>
  <si>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</si>
  <si>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</si>
  <si>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</si>
  <si>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</si>
  <si>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</si>
  <si>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</si>
  <si>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</si>
  <si>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</si>
  <si>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</si>
  <si>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</si>
  <si>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</si>
  <si>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</si>
  <si>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</si>
  <si>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</si>
  <si>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</si>
  <si>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</si>
  <si>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</si>
  <si>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</si>
  <si>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</si>
  <si>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</si>
  <si>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</si>
  <si>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</si>
  <si>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</si>
  <si>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</si>
  <si>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</si>
  <si>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</si>
  <si>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</si>
  <si>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</si>
  <si>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</si>
  <si>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</si>
  <si>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</si>
  <si>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</si>
  <si>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</si>
  <si>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</si>
  <si>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</si>
  <si>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</si>
  <si>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</si>
  <si>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</si>
  <si>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</si>
  <si>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</si>
  <si>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</si>
  <si>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</si>
  <si>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</si>
  <si>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</si>
  <si>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</si>
  <si>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</si>
  <si>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</si>
  <si>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</si>
  <si>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</si>
  <si>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</si>
  <si>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</si>
  <si>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</si>
  <si>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</si>
  <si>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</si>
  <si>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</si>
  <si>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</si>
  <si>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</si>
  <si>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</si>
  <si>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</si>
  <si>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</si>
  <si>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</si>
  <si>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</si>
  <si>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</si>
  <si>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</si>
  <si>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</si>
  <si>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</si>
  <si>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</si>
  <si>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</si>
  <si>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</si>
  <si>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</si>
  <si>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</si>
  <si>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</si>
  <si>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</si>
  <si>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</si>
  <si>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</si>
  <si>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</si>
  <si>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</si>
  <si>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</si>
  <si>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</si>
  <si>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</si>
  <si>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</si>
  <si>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</si>
  <si>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</si>
  <si>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</si>
  <si>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</si>
  <si>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</si>
  <si>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</si>
  <si>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</si>
  <si>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</si>
  <si>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</si>
  <si>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</si>
  <si>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</si>
  <si>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</si>
  <si>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</si>
  <si>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</si>
  <si>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</si>
  <si>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</si>
  <si>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</si>
  <si>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</si>
  <si>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</si>
  <si>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</si>
  <si>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</si>
  <si>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</si>
  <si>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</si>
  <si>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</si>
  <si>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</si>
  <si>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</si>
  <si>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</si>
  <si>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</si>
  <si>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</si>
  <si>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</si>
  <si>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</si>
  <si>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</si>
  <si>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</si>
  <si>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</si>
  <si>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</si>
  <si>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</si>
  <si>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</si>
  <si>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</si>
  <si>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</si>
  <si>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</si>
  <si>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</si>
  <si>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</si>
  <si>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</si>
  <si>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</si>
  <si>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</si>
  <si>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</si>
  <si>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</si>
  <si>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</si>
  <si>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</si>
  <si>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</si>
  <si>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</si>
  <si>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</si>
  <si>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</si>
  <si>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</si>
  <si>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</si>
  <si>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</si>
  <si>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</si>
  <si>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</si>
  <si>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</si>
  <si>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</si>
  <si>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</si>
  <si>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</si>
  <si>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</si>
  <si>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</si>
  <si>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</si>
  <si>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</si>
  <si>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</si>
  <si>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</si>
  <si>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</si>
  <si>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</si>
  <si>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</si>
  <si>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</si>
  <si>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</si>
  <si>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</si>
  <si>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</si>
  <si>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</si>
  <si>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</si>
  <si>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</si>
  <si>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</si>
  <si>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</si>
  <si>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</si>
  <si>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</si>
  <si>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</si>
  <si>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</si>
  <si>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</si>
  <si>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</si>
  <si>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</si>
  <si>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</si>
  <si>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</si>
  <si>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</si>
  <si>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</si>
  <si>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</si>
  <si>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</si>
  <si>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</si>
  <si>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</si>
  <si>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</si>
  <si>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</si>
  <si>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</si>
  <si>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</si>
  <si>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</si>
  <si>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</si>
  <si>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</si>
  <si>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</si>
  <si>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</si>
  <si>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</si>
  <si>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</si>
  <si>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</si>
  <si>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</si>
  <si>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</si>
  <si>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</si>
  <si>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</si>
  <si>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</si>
  <si>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</si>
  <si>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</si>
  <si>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</si>
  <si>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</si>
  <si>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</si>
  <si>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</si>
  <si>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</si>
  <si>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</si>
  <si>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</si>
  <si>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</si>
  <si>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</si>
  <si>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</si>
  <si>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</si>
  <si>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</si>
  <si>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</si>
  <si>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</si>
  <si>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</si>
  <si>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</si>
  <si>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</si>
  <si>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</si>
  <si>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</si>
  <si>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</si>
  <si>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</si>
  <si>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</si>
  <si>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</si>
  <si>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</si>
  <si>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</si>
  <si>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</si>
  <si>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</si>
  <si>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</si>
  <si>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</si>
  <si>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</si>
  <si>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</si>
  <si>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</si>
  <si>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</si>
  <si>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</si>
  <si>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</si>
  <si>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</si>
  <si>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</si>
  <si>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</si>
  <si>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</si>
  <si>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</si>
  <si>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</si>
  <si>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</si>
  <si>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</si>
  <si>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</si>
  <si>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</si>
  <si>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</si>
  <si>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</si>
  <si>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</si>
  <si>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</si>
  <si>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</si>
  <si>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</si>
  <si>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</si>
  <si>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</si>
  <si>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</si>
  <si>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</si>
  <si>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</si>
  <si>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</si>
  <si>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</si>
  <si>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</si>
  <si>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</si>
  <si>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</si>
  <si>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</si>
  <si>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</si>
  <si>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</si>
  <si>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</si>
  <si>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</si>
  <si>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</si>
  <si>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</si>
  <si>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</si>
  <si>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</si>
  <si>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</si>
  <si>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</si>
  <si>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</si>
  <si>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</si>
  <si>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</si>
  <si>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</si>
  <si>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</si>
  <si>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</si>
  <si>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</si>
  <si>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</si>
  <si>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</si>
  <si>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</si>
  <si>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</si>
  <si>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</si>
  <si>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</si>
  <si>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</si>
  <si>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</si>
  <si>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</si>
  <si>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</si>
  <si>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</si>
  <si>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</si>
  <si>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</si>
  <si>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</si>
  <si>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</si>
  <si>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</si>
  <si>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</si>
  <si>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</si>
  <si>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</si>
  <si>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</si>
  <si>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</si>
  <si>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</si>
  <si>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</si>
  <si>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</si>
  <si>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</si>
  <si>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</si>
  <si>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</si>
  <si>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</si>
  <si>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</si>
  <si>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</si>
  <si>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</si>
  <si>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</si>
  <si>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</si>
  <si>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</si>
  <si>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</si>
  <si>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</si>
  <si>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</si>
  <si>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</si>
  <si>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</si>
  <si>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</si>
  <si>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</si>
  <si>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</si>
  <si>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</si>
  <si>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</si>
  <si>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</si>
  <si>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</si>
  <si>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</si>
  <si>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</si>
  <si>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</si>
  <si>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</si>
  <si>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</si>
  <si>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</si>
  <si>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</si>
  <si>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</si>
  <si>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</si>
  <si>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</si>
  <si>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</si>
  <si>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</si>
  <si>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</si>
  <si>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</si>
  <si>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</si>
  <si>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</si>
  <si>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</si>
  <si>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</si>
  <si>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</si>
  <si>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</si>
  <si>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</si>
  <si>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</si>
  <si>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</si>
  <si>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</si>
  <si>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</si>
  <si>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</si>
  <si>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</si>
  <si>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</si>
  <si>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</si>
  <si>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</si>
  <si>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</si>
  <si>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</si>
  <si>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</si>
  <si>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</si>
  <si>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</si>
  <si>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</si>
  <si>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</si>
  <si>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</si>
  <si>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</si>
  <si>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</si>
  <si>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</si>
  <si>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</si>
  <si>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</si>
  <si>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</si>
  <si>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</si>
  <si>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</si>
  <si>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</si>
  <si>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</si>
  <si>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</si>
  <si>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</si>
  <si>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</si>
  <si>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</si>
  <si>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</si>
  <si>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</si>
  <si>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</si>
  <si>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</si>
  <si>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</si>
  <si>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</si>
  <si>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</si>
  <si>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</si>
  <si>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</si>
  <si>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</si>
  <si>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</si>
  <si>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</si>
  <si>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</si>
  <si>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</si>
  <si>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</si>
  <si>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</si>
  <si>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</si>
  <si>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</si>
  <si>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</si>
  <si>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</si>
  <si>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</si>
  <si>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</si>
  <si>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</si>
  <si>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</si>
  <si>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</si>
  <si>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</si>
  <si>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</si>
  <si>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</si>
  <si>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</si>
  <si>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</si>
  <si>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</si>
  <si>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</si>
  <si>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</si>
  <si>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</si>
  <si>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</si>
  <si>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</si>
  <si>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</si>
  <si>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</si>
  <si>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</si>
  <si>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</si>
  <si>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</si>
  <si>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</si>
  <si>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</si>
  <si>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</si>
  <si>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</si>
  <si>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</si>
  <si>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</si>
  <si>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</si>
  <si>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</si>
  <si>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</si>
  <si>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</si>
  <si>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</si>
  <si>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</si>
  <si>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</si>
  <si>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</si>
  <si>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</si>
  <si>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</si>
  <si>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</si>
  <si>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</si>
  <si>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</si>
  <si>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</si>
  <si>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</si>
  <si>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</si>
  <si>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</si>
  <si>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</si>
  <si>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</si>
  <si>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</si>
  <si>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</si>
  <si>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</si>
  <si>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</si>
  <si>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</si>
  <si>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</si>
  <si>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</si>
  <si>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</si>
  <si>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</si>
  <si>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</si>
  <si>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</si>
  <si>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</si>
  <si>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</si>
  <si>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</si>
  <si>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</si>
  <si>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</si>
  <si>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</si>
  <si>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</si>
  <si>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</si>
  <si>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</si>
  <si>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</si>
  <si>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</si>
  <si>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</si>
  <si>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</si>
  <si>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</si>
  <si>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</si>
  <si>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</si>
  <si>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</si>
  <si>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</si>
  <si>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</si>
  <si>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</si>
  <si>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</si>
  <si>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</si>
  <si>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</si>
  <si>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</si>
  <si>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</si>
  <si>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</si>
  <si>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</si>
  <si>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</si>
  <si>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</si>
  <si>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</si>
  <si>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</si>
  <si>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</si>
  <si>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</si>
  <si>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</si>
  <si>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</si>
  <si>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</si>
  <si>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</si>
  <si>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</si>
  <si>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</si>
  <si>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</si>
  <si>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</si>
  <si>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</si>
  <si>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</si>
  <si>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</si>
  <si>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</si>
  <si>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</si>
  <si>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</si>
  <si>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</si>
  <si>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</si>
  <si>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</si>
  <si>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</si>
  <si>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</si>
  <si>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</si>
  <si>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</si>
  <si>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</si>
  <si>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</si>
  <si>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</si>
  <si>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</si>
  <si>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</si>
  <si>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</si>
  <si>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</si>
  <si>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</si>
  <si>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</si>
  <si>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</si>
  <si>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</si>
  <si>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</si>
  <si>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</si>
  <si>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</si>
  <si>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</si>
  <si>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</si>
  <si>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</si>
  <si>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</si>
  <si>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</si>
  <si>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</si>
  <si>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</si>
  <si>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</si>
  <si>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</si>
  <si>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</si>
  <si>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</si>
  <si>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</si>
  <si>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</si>
  <si>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</si>
  <si>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</si>
  <si>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</si>
  <si>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</si>
  <si>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</si>
  <si>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</si>
  <si>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</si>
  <si>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</si>
  <si>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</si>
  <si>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</si>
  <si>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</si>
  <si>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</si>
  <si>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</si>
  <si>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</si>
  <si>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</si>
  <si>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</si>
  <si>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</si>
  <si>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</si>
  <si>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</si>
  <si>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</si>
  <si>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</si>
  <si>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</si>
  <si>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</si>
  <si>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</si>
  <si>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</si>
  <si>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</si>
  <si>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</si>
  <si>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</si>
  <si>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</si>
  <si>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</si>
  <si>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</si>
  <si>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</si>
  <si>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</si>
  <si>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</si>
  <si>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</si>
  <si>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</si>
  <si>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</si>
  <si>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</si>
  <si>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</si>
  <si>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</si>
  <si>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</si>
  <si>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</si>
  <si>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</si>
  <si>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</si>
  <si>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</si>
  <si>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</si>
  <si>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</si>
  <si>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</si>
  <si>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</si>
  <si>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</si>
  <si>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</si>
  <si>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</si>
  <si>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</si>
  <si>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</si>
  <si>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</si>
  <si>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</si>
  <si>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</si>
  <si>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</si>
  <si>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</si>
  <si>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</si>
  <si>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</si>
  <si>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</si>
  <si>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</si>
  <si>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</si>
  <si>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</si>
  <si>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</si>
  <si>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</si>
  <si>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</si>
  <si>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</si>
  <si>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</si>
  <si>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</si>
  <si>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</si>
  <si>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</si>
  <si>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</si>
  <si>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</si>
  <si>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</si>
  <si>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</si>
  <si>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</si>
  <si>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</si>
  <si>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</si>
  <si>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</si>
  <si>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</si>
  <si>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</si>
  <si>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</si>
  <si>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</si>
  <si>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</si>
  <si>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</si>
  <si>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</si>
  <si>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</si>
  <si>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</si>
  <si>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</si>
  <si>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</si>
  <si>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</si>
  <si>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</si>
  <si>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</si>
  <si>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</si>
  <si>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</si>
  <si>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</si>
  <si>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</si>
  <si>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</si>
  <si>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</si>
  <si>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</si>
  <si>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</si>
  <si>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</si>
  <si>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</si>
  <si>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</si>
  <si>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</si>
  <si>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</si>
  <si>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</si>
  <si>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</si>
  <si>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</si>
  <si>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</si>
  <si>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</si>
  <si>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</si>
  <si>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</si>
  <si>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</si>
  <si>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</si>
  <si>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</si>
  <si>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</si>
  <si>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</si>
  <si>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</si>
  <si>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</si>
  <si>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</si>
  <si>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</si>
  <si>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</si>
  <si>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</si>
  <si>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</si>
  <si>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</si>
  <si>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</si>
  <si>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</si>
  <si>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</si>
  <si>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</si>
  <si>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</si>
  <si>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</si>
  <si>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</si>
  <si>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</si>
  <si>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</si>
  <si>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</si>
  <si>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</si>
  <si>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</si>
  <si>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</si>
  <si>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</si>
  <si>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</si>
  <si>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</si>
  <si>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</si>
  <si>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</si>
  <si>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</si>
  <si>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</si>
  <si>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</si>
  <si>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</si>
  <si>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</si>
  <si>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</si>
  <si>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</si>
  <si>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</si>
  <si>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</si>
  <si>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</si>
  <si>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</si>
  <si>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</si>
  <si>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</si>
  <si>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</si>
  <si>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</si>
  <si>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</si>
  <si>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</si>
  <si>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</si>
  <si>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</si>
  <si>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</si>
  <si>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</si>
  <si>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</si>
  <si>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</si>
  <si>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</si>
  <si>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</si>
  <si>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</si>
  <si>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</si>
  <si>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</si>
  <si>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</si>
  <si>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</si>
  <si>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</si>
  <si>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</si>
  <si>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</si>
  <si>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</si>
  <si>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</si>
  <si>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</si>
  <si>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</si>
  <si>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</si>
  <si>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</si>
  <si>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</si>
  <si>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</si>
  <si>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</si>
  <si>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</si>
  <si>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</si>
  <si>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</si>
  <si>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</si>
  <si>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</si>
  <si>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</si>
  <si>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</si>
  <si>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</si>
  <si>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</si>
  <si>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</si>
  <si>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</si>
  <si>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</si>
  <si>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</si>
  <si>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</si>
  <si>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</si>
  <si>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</si>
  <si>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</si>
  <si>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</si>
  <si>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</si>
  <si>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</si>
  <si>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</si>
  <si>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</si>
  <si>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</si>
  <si>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</si>
  <si>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</si>
  <si>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</si>
  <si>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</si>
  <si>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</si>
  <si>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</si>
  <si>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</si>
  <si>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</si>
  <si>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</si>
  <si>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</si>
  <si>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</si>
  <si>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</si>
  <si>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</si>
  <si>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</si>
  <si>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</si>
  <si>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</si>
  <si>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</si>
  <si>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</si>
  <si>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</si>
  <si>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</si>
  <si>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</si>
  <si>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</si>
  <si>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</si>
  <si>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</si>
  <si>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</si>
  <si>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</si>
  <si>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</si>
  <si>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</si>
  <si>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</si>
  <si>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</si>
  <si>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</si>
  <si>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</si>
  <si>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</si>
  <si>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</si>
  <si>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</si>
  <si>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</si>
  <si>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</si>
  <si>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</si>
  <si>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</si>
  <si>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</si>
  <si>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</si>
  <si>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</si>
  <si>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</si>
  <si>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</si>
  <si>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</si>
  <si>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</si>
  <si>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</si>
  <si>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</si>
  <si>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</si>
  <si>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</si>
  <si>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</si>
  <si>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</si>
  <si>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</si>
  <si>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</si>
  <si>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</si>
  <si>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</si>
  <si>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</si>
  <si>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</si>
  <si>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</si>
  <si>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</si>
  <si>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</si>
  <si>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</si>
  <si>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</si>
  <si>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</si>
  <si>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</si>
  <si>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</si>
  <si>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</si>
  <si>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</si>
  <si>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</si>
  <si>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</si>
  <si>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</si>
  <si>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</si>
  <si>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</si>
  <si>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</si>
  <si>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</si>
  <si>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</si>
  <si>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</si>
  <si>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</si>
  <si>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</si>
  <si>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</si>
  <si>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</si>
  <si>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</si>
  <si>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</si>
  <si>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</si>
  <si>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</si>
  <si>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</si>
  <si>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</si>
  <si>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</si>
  <si>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</si>
  <si>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</si>
  <si>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</si>
  <si>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</si>
  <si>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</si>
  <si>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</si>
  <si>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</si>
  <si>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</si>
  <si>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</si>
  <si>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</si>
  <si>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</si>
  <si>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</si>
  <si>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</si>
  <si>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</si>
  <si>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</si>
  <si>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</si>
  <si>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</si>
  <si>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</si>
  <si>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</si>
  <si>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</si>
  <si>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</si>
  <si>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</si>
  <si>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</si>
  <si>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</si>
  <si>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</si>
  <si>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</si>
  <si>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</si>
  <si>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</si>
  <si>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</si>
  <si>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</si>
  <si>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</si>
  <si>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</si>
  <si>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</si>
  <si>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</si>
  <si>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</si>
  <si>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</si>
  <si>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</si>
  <si>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</si>
  <si>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</si>
  <si>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</si>
  <si>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</si>
  <si>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</si>
  <si>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</si>
  <si>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</si>
  <si>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</si>
  <si>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</si>
  <si>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</si>
  <si>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</si>
  <si>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</si>
  <si>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</si>
  <si>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</si>
  <si>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</si>
  <si>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</si>
  <si>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</si>
  <si>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</si>
  <si>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</si>
  <si>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</si>
  <si>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</si>
  <si>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</si>
  <si>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</si>
  <si>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</si>
  <si>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</si>
  <si>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</si>
  <si>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</si>
  <si>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</si>
  <si>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</si>
  <si>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</si>
  <si>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</si>
  <si>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</si>
  <si>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</si>
  <si>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</si>
  <si>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</si>
  <si>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</si>
  <si>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</si>
  <si>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</si>
  <si>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</si>
  <si>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</si>
  <si>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</si>
  <si>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</si>
  <si>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</si>
  <si>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</si>
  <si>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</si>
  <si>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</si>
  <si>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</si>
  <si>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</si>
  <si>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</si>
  <si>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</si>
  <si>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</si>
  <si>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</si>
  <si>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</si>
  <si>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</si>
  <si>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</si>
  <si>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</si>
  <si>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</si>
  <si>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</si>
  <si>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</si>
  <si>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</si>
  <si>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</si>
  <si>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</si>
  <si>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</si>
  <si>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</si>
  <si>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</si>
  <si>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</si>
  <si>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</si>
  <si>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</si>
  <si>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</si>
  <si>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</si>
  <si>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</si>
  <si>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</si>
  <si>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</si>
  <si>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</si>
  <si>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</si>
  <si>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</si>
  <si>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</si>
  <si>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</si>
  <si>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</si>
  <si>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</si>
  <si>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</si>
  <si>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</si>
  <si>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</si>
  <si>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</si>
  <si>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</si>
  <si>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</si>
  <si>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</si>
  <si>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</si>
  <si>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</si>
  <si>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</si>
  <si>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</si>
  <si>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</si>
  <si>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</si>
  <si>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</si>
  <si>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</si>
  <si>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</si>
  <si>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</si>
  <si>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</si>
  <si>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</si>
  <si>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</si>
  <si>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</si>
  <si>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</si>
  <si>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</si>
  <si>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</si>
  <si>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</si>
  <si>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</si>
  <si>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</si>
  <si>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</si>
  <si>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</si>
  <si>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</si>
  <si>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</si>
  <si>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</si>
  <si>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</si>
  <si>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</si>
  <si>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</si>
  <si>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</si>
  <si>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</si>
  <si>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</si>
  <si>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</si>
  <si>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</si>
  <si>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</si>
  <si>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</si>
  <si>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</si>
  <si>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</si>
  <si>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</si>
  <si>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</si>
  <si>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</si>
  <si>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</si>
  <si>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</si>
  <si>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</si>
  <si>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</si>
  <si>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</si>
  <si>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</si>
  <si>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</si>
  <si>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</si>
  <si>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</si>
  <si>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</si>
  <si>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</si>
  <si>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</si>
  <si>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</si>
  <si>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</si>
  <si>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</si>
  <si>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</si>
  <si>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</si>
  <si>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</si>
  <si>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</si>
  <si>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</si>
  <si>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</si>
  <si>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</si>
  <si>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</si>
  <si>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</si>
  <si>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</si>
  <si>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</si>
  <si>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</si>
  <si>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</si>
  <si>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</si>
  <si>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</si>
  <si>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</si>
  <si>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</si>
  <si>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</si>
  <si>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</si>
  <si>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</si>
  <si>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</si>
  <si>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</si>
  <si>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</si>
  <si>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</si>
  <si>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</si>
  <si>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</si>
  <si>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</si>
  <si>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</si>
  <si>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</si>
  <si>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</si>
  <si>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</si>
  <si>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</si>
  <si>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</si>
  <si>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</si>
  <si>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</si>
  <si>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</si>
  <si>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</si>
  <si>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</si>
  <si>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</si>
  <si>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</si>
  <si>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</si>
  <si>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</si>
  <si>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</si>
  <si>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</si>
  <si>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</si>
  <si>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</si>
  <si>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</si>
  <si>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</si>
  <si>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</si>
  <si>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</si>
  <si>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</si>
  <si>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</si>
  <si>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</si>
  <si>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</si>
  <si>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</si>
  <si>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</si>
  <si>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</si>
  <si>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</si>
  <si>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</si>
  <si>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</si>
  <si>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</si>
  <si>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</si>
  <si>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</si>
  <si>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</si>
  <si>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</si>
  <si>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</si>
  <si>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</si>
  <si>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</si>
  <si>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</si>
  <si>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</si>
  <si>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</si>
  <si>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</si>
  <si>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</si>
  <si>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</si>
  <si>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</si>
  <si>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</si>
  <si>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</si>
  <si>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</si>
  <si>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</si>
  <si>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</si>
  <si>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</si>
  <si>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</si>
  <si>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</si>
  <si>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</si>
  <si>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</si>
  <si>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</si>
  <si>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</si>
  <si>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</si>
  <si>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</si>
  <si>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</si>
  <si>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</si>
  <si>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</si>
  <si>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</si>
  <si>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</si>
  <si>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</si>
  <si>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</si>
  <si>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</si>
  <si>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</si>
  <si>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</si>
  <si>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</si>
  <si>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</si>
  <si>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</si>
  <si>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</si>
  <si>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</si>
  <si>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</si>
  <si>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</si>
  <si>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</si>
  <si>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</si>
  <si>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</si>
  <si>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</si>
  <si>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</si>
  <si>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</si>
  <si>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</si>
  <si>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</si>
  <si>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</si>
  <si>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</si>
  <si>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</si>
  <si>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</si>
  <si>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</si>
  <si>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</si>
  <si>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</si>
  <si>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</si>
  <si>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</si>
  <si>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</si>
  <si>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</si>
  <si>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</si>
  <si>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</si>
  <si>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</si>
  <si>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</si>
  <si>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</si>
  <si>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</si>
  <si>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</si>
  <si>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</si>
  <si>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</si>
  <si>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</si>
  <si>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</si>
  <si>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</si>
  <si>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</si>
  <si>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</si>
  <si>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</si>
  <si>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</si>
  <si>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</si>
  <si>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</si>
  <si>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</si>
  <si>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</si>
  <si>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</si>
  <si>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</si>
  <si>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</si>
  <si>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</si>
  <si>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</si>
  <si>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</si>
  <si>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</si>
  <si>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</si>
  <si>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</si>
  <si>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</si>
  <si>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</si>
  <si>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</si>
  <si>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</si>
  <si>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</si>
  <si>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</si>
  <si>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</si>
  <si>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</si>
  <si>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</si>
  <si>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</si>
  <si>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</si>
  <si>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</si>
  <si>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</si>
  <si>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</si>
  <si>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</si>
  <si>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</si>
  <si>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</si>
  <si>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</si>
  <si>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</si>
  <si>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</si>
  <si>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</si>
  <si>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</si>
  <si>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</si>
  <si>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</si>
  <si>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</si>
  <si>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</si>
  <si>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</si>
  <si>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</si>
  <si>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</si>
  <si>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</si>
  <si>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</si>
  <si>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</si>
  <si>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</si>
  <si>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</si>
  <si>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</si>
  <si>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</si>
  <si>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</si>
  <si>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</si>
  <si>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</si>
  <si>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</si>
  <si>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</si>
  <si>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</si>
  <si>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</si>
  <si>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</si>
  <si>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</si>
  <si>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</si>
  <si>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</si>
  <si>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</si>
  <si>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</si>
  <si>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</si>
  <si>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</si>
  <si>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</si>
  <si>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</si>
  <si>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</si>
  <si>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</si>
  <si>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</si>
  <si>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</si>
  <si>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</si>
  <si>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</si>
  <si>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</si>
  <si>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</si>
  <si>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</si>
  <si>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</si>
  <si>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</si>
  <si>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</si>
  <si>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</si>
  <si>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</si>
  <si>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</si>
  <si>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</si>
  <si>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</si>
  <si>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</si>
  <si>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</si>
  <si>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</si>
  <si>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</si>
  <si>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</si>
  <si>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</si>
  <si>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</si>
  <si>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</si>
  <si>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</si>
  <si>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</si>
  <si>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</si>
  <si>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</si>
  <si>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</si>
  <si>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</si>
  <si>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</si>
  <si>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</si>
  <si>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</si>
  <si>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</si>
  <si>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</si>
  <si>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</si>
  <si>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</si>
  <si>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</si>
  <si>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</si>
  <si>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</si>
  <si>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</si>
  <si>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</si>
  <si>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</si>
  <si>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</si>
  <si>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</si>
  <si>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</si>
  <si>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</si>
  <si>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</si>
  <si>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</si>
  <si>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</si>
  <si>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</si>
  <si>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</si>
  <si>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</si>
  <si>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</si>
  <si>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</si>
  <si>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</si>
  <si>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</si>
  <si>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</si>
  <si>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</si>
  <si>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</si>
  <si>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</si>
  <si>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</si>
  <si>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</si>
  <si>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</si>
  <si>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</si>
  <si>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</si>
  <si>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</si>
  <si>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</si>
  <si>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</si>
  <si>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</si>
  <si>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</si>
  <si>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</si>
  <si>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</si>
  <si>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</si>
  <si>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</si>
  <si>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</si>
  <si>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</si>
  <si>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</si>
  <si>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</si>
  <si>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</si>
  <si>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</si>
  <si>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</si>
  <si>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</si>
  <si>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</si>
  <si>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</si>
  <si>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</si>
  <si>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</si>
  <si>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</si>
  <si>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</si>
  <si>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</si>
  <si>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</si>
  <si>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</si>
  <si>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</si>
  <si>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</si>
  <si>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</si>
  <si>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</si>
  <si>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</si>
  <si>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</si>
  <si>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</si>
  <si>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</si>
  <si>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</si>
  <si>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</si>
  <si>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</si>
  <si>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</si>
  <si>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</si>
  <si>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</si>
  <si>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</si>
  <si>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</si>
  <si>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</si>
  <si>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</si>
  <si>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</si>
  <si>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</si>
  <si>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</si>
  <si>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</si>
  <si>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</si>
  <si>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</si>
  <si>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</si>
  <si>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</si>
  <si>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</si>
  <si>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</si>
  <si>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</si>
  <si>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</si>
  <si>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</si>
  <si>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</si>
  <si>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</si>
  <si>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</si>
  <si>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</si>
  <si>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</si>
  <si>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</si>
  <si>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</si>
  <si>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</si>
  <si>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</si>
  <si>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</si>
  <si>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</si>
  <si>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</si>
  <si>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</si>
  <si>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</si>
  <si>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</si>
  <si>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</si>
  <si>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</si>
  <si>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</si>
  <si>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</si>
  <si>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</si>
  <si>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</si>
  <si>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</si>
  <si>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</si>
  <si>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</si>
  <si>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</si>
  <si>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</si>
  <si>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</si>
  <si>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</si>
  <si>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</si>
  <si>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</si>
  <si>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</si>
  <si>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</si>
  <si>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</si>
  <si>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</si>
  <si>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</si>
  <si>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</si>
  <si>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</si>
  <si>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</si>
  <si>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</si>
  <si>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</si>
  <si>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</si>
  <si>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</si>
  <si>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</si>
  <si>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</si>
  <si>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</si>
  <si>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</si>
  <si>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</si>
  <si>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</si>
  <si>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</si>
  <si>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</si>
  <si>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</si>
  <si>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</si>
  <si>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</si>
  <si>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</si>
  <si>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</si>
  <si>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</si>
  <si>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</si>
  <si>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</si>
  <si>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</si>
  <si>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</si>
  <si>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</si>
  <si>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</si>
  <si>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</si>
  <si>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</si>
  <si>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</si>
  <si>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</si>
  <si>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</si>
  <si>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</si>
  <si>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</si>
  <si>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</si>
  <si>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</si>
  <si>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</si>
  <si>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</si>
  <si>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</si>
  <si>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</si>
  <si>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</si>
  <si>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</si>
  <si>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</si>
  <si>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</si>
  <si>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</si>
  <si>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</si>
  <si>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</si>
  <si>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</si>
  <si>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</si>
  <si>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</si>
  <si>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</si>
  <si>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</si>
  <si>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</si>
  <si>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</si>
  <si>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</si>
  <si>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</si>
  <si>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</si>
  <si>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</si>
  <si>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</si>
  <si>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</si>
  <si>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</si>
  <si>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</si>
  <si>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</si>
  <si>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</si>
  <si>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</si>
  <si>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</si>
  <si>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</si>
  <si>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</si>
  <si>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</si>
  <si>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</si>
  <si>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</si>
  <si>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</si>
  <si>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</si>
  <si>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</si>
  <si>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</si>
  <si>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</si>
  <si>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</si>
  <si>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</si>
  <si>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</si>
  <si>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</si>
  <si>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</si>
  <si>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</si>
  <si>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</si>
  <si>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</si>
  <si>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</si>
  <si>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</si>
  <si>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</si>
  <si>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</si>
  <si>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</si>
  <si>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</si>
  <si>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</si>
  <si>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</si>
  <si>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</si>
  <si>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</si>
  <si>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</si>
  <si>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</si>
  <si>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</si>
  <si>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</si>
  <si>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</si>
  <si>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</si>
  <si>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</si>
  <si>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</si>
  <si>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</si>
  <si>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</si>
  <si>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</si>
  <si>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</si>
  <si>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</si>
  <si>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</si>
  <si>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</si>
  <si>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</si>
  <si>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</si>
  <si>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</si>
  <si>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</si>
  <si>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</si>
  <si>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</si>
  <si>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</si>
  <si>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</si>
  <si>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</si>
  <si>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</si>
  <si>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</si>
  <si>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</si>
  <si>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</si>
  <si>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</si>
  <si>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</si>
  <si>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</si>
  <si>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</si>
  <si>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</si>
  <si>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</si>
  <si>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</si>
  <si>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</si>
  <si>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</si>
  <si>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</si>
  <si>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</si>
  <si>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</si>
  <si>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</si>
  <si>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</si>
  <si>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</si>
  <si>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</si>
  <si>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</si>
  <si>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</si>
  <si>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</si>
  <si>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</si>
  <si>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</si>
  <si>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</si>
  <si>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</si>
  <si>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</si>
  <si>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</si>
  <si>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</si>
  <si>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</si>
  <si>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</si>
  <si>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</si>
  <si>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</si>
  <si>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</si>
  <si>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</si>
  <si>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</si>
  <si>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</si>
  <si>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</si>
  <si>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</si>
  <si>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</si>
  <si>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</si>
  <si>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</si>
  <si>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</si>
  <si>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</si>
  <si>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</si>
  <si>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</si>
  <si>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</si>
  <si>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</si>
  <si>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</si>
  <si>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</si>
  <si>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</si>
  <si>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</si>
  <si>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</si>
  <si>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</si>
  <si>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</si>
  <si>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</si>
  <si>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</si>
  <si>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</si>
  <si>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</si>
  <si>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</si>
  <si>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</si>
  <si>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</si>
  <si>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</si>
  <si>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</si>
  <si>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</si>
  <si>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</si>
  <si>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</si>
  <si>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</si>
  <si>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</si>
  <si>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</si>
  <si>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</si>
  <si>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</si>
  <si>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</si>
  <si>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</si>
  <si>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</si>
  <si>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</si>
  <si>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</si>
  <si>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</si>
  <si>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</si>
  <si>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</si>
  <si>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</si>
  <si>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</si>
  <si>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</si>
  <si>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</si>
  <si>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</si>
  <si>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</si>
  <si>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</si>
  <si>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</si>
  <si>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</si>
  <si>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</si>
  <si>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</si>
  <si>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</si>
  <si>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</si>
  <si>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</si>
  <si>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</si>
  <si>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</si>
  <si>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</si>
  <si>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</si>
  <si>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</si>
  <si>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</si>
  <si>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</si>
  <si>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</si>
  <si>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</si>
  <si>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</si>
  <si>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</si>
  <si>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</si>
  <si>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</si>
  <si>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</si>
  <si>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</si>
  <si>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</si>
  <si>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</si>
  <si>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</si>
  <si>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</si>
  <si>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</si>
  <si>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</si>
  <si>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</si>
  <si>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</si>
  <si>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</si>
  <si>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</si>
  <si>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</si>
  <si>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</si>
  <si>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</si>
  <si>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</si>
  <si>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</si>
  <si>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</si>
  <si>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</si>
  <si>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</si>
  <si>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</si>
  <si>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</si>
  <si>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</si>
  <si>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</si>
  <si>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</si>
  <si>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</si>
  <si>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</si>
  <si>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</si>
  <si>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</si>
  <si>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</si>
  <si>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</si>
  <si>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</si>
  <si>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</si>
  <si>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</si>
  <si>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</si>
  <si>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</si>
  <si>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</si>
  <si>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</si>
  <si>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</si>
  <si>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</si>
  <si>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</si>
  <si>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</si>
  <si>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</si>
  <si>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</si>
  <si>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</si>
  <si>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</si>
  <si>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</si>
  <si>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</si>
  <si>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</si>
  <si>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</si>
  <si>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</si>
  <si>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</si>
  <si>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</si>
  <si>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</si>
  <si>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</si>
  <si>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</si>
  <si>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</si>
  <si>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</si>
  <si>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</si>
  <si>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</si>
  <si>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</si>
  <si>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</si>
  <si>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</si>
  <si>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</si>
  <si>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</si>
  <si>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</si>
  <si>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</si>
  <si>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</si>
  <si>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</si>
  <si>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</si>
  <si>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</si>
  <si>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</si>
  <si>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</si>
  <si>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</si>
  <si>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</si>
  <si>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</si>
  <si>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</si>
  <si>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</si>
  <si>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</si>
  <si>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</si>
  <si>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</si>
  <si>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</si>
  <si>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</si>
  <si>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</si>
  <si>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</si>
  <si>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</si>
  <si>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</si>
  <si>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</si>
  <si>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</si>
  <si>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</si>
  <si>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</si>
  <si>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</si>
  <si>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</si>
  <si>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</si>
  <si>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</si>
  <si>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</si>
  <si>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</si>
  <si>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</si>
  <si>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</si>
  <si>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</si>
  <si>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</si>
  <si>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</si>
  <si>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</si>
  <si>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</si>
  <si>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</si>
  <si>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</si>
  <si>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</si>
  <si>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</si>
  <si>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</si>
  <si>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</si>
  <si>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</si>
  <si>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</si>
  <si>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</si>
  <si>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</si>
  <si>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</si>
  <si>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</si>
  <si>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</si>
  <si>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</si>
  <si>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</si>
  <si>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</si>
  <si>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</si>
  <si>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</si>
  <si>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</si>
  <si>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</si>
  <si>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</si>
  <si>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</si>
  <si>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</si>
  <si>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</si>
  <si>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</si>
  <si>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</si>
  <si>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</si>
  <si>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</si>
  <si>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</si>
  <si>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</si>
  <si>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</si>
  <si>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</si>
  <si>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</si>
  <si>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</si>
  <si>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</si>
  <si>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</si>
  <si>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</si>
  <si>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</si>
  <si>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</si>
  <si>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</si>
  <si>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</si>
  <si>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</si>
  <si>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</si>
  <si>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</si>
  <si>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</si>
  <si>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</si>
  <si>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</si>
  <si>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</si>
  <si>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</si>
  <si>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</si>
  <si>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</si>
  <si>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</si>
  <si>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</si>
  <si>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</si>
  <si>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</si>
  <si>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</si>
  <si>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</si>
  <si>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</si>
  <si>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</si>
  <si>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</si>
  <si>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</si>
  <si>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</si>
  <si>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</si>
  <si>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</si>
  <si>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</si>
  <si>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</si>
  <si>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</si>
  <si>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</si>
  <si>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</si>
  <si>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</si>
  <si>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</si>
  <si>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</si>
  <si>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</si>
  <si>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</si>
  <si>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</si>
  <si>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</si>
  <si>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</si>
  <si>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</si>
  <si>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</si>
  <si>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</si>
  <si>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</si>
  <si>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</si>
  <si>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</si>
  <si>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</si>
  <si>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</si>
  <si>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</si>
  <si>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</si>
  <si>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</si>
  <si>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</si>
  <si>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</si>
  <si>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</si>
  <si>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</si>
  <si>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</si>
  <si>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</si>
  <si>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</si>
  <si>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</si>
  <si>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</si>
  <si>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</si>
  <si>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</si>
  <si>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</si>
  <si>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</si>
  <si>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</si>
  <si>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</si>
  <si>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</si>
  <si>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</si>
  <si>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</si>
  <si>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</si>
  <si>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</si>
  <si>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</si>
  <si>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</si>
  <si>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</si>
  <si>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</si>
  <si>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</si>
  <si>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</si>
  <si>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</si>
  <si>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</si>
  <si>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</si>
  <si>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</si>
  <si>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</si>
  <si>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</si>
  <si>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</si>
  <si>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</si>
  <si>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</si>
  <si>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</si>
  <si>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</si>
  <si>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</si>
  <si>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</si>
  <si>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</si>
  <si>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</si>
  <si>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</si>
  <si>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</si>
  <si>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</si>
  <si>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</si>
  <si>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</si>
  <si>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</si>
  <si>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</si>
  <si>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</si>
  <si>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</si>
  <si>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</si>
  <si>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</si>
  <si>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</si>
  <si>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</si>
  <si>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</si>
  <si>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</si>
  <si>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</si>
  <si>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</si>
  <si>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</si>
  <si>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</si>
  <si>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</si>
  <si>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</si>
  <si>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</si>
  <si>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</si>
  <si>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</si>
  <si>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</si>
  <si>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</si>
  <si>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</si>
  <si>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</si>
  <si>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</si>
  <si>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</si>
  <si>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</si>
  <si>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</si>
  <si>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</si>
  <si>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</si>
  <si>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</si>
  <si>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</si>
  <si>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</si>
  <si>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</si>
  <si>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</si>
  <si>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</si>
  <si>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</si>
  <si>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</si>
  <si>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</si>
  <si>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</si>
  <si>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</si>
  <si>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</si>
  <si>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</si>
  <si>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</si>
  <si>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</si>
  <si>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</si>
  <si>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</si>
  <si>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</si>
  <si>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</si>
  <si>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</si>
  <si>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</si>
  <si>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</si>
  <si>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</si>
  <si>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</si>
  <si>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</si>
  <si>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</si>
  <si>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</si>
  <si>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</si>
  <si>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</si>
  <si>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</si>
  <si>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</si>
  <si>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</si>
  <si>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</si>
  <si>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</si>
  <si>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</si>
  <si>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</si>
  <si>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</si>
  <si>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</si>
  <si>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</si>
  <si>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</si>
  <si>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</si>
  <si>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</si>
  <si>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</si>
  <si>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</si>
  <si>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</si>
  <si>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</si>
  <si>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</si>
  <si>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</si>
  <si>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</si>
  <si>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</si>
  <si>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</si>
  <si>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</si>
  <si>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</si>
  <si>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</si>
  <si>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</si>
  <si>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</si>
  <si>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</si>
  <si>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</si>
  <si>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</si>
  <si>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</si>
  <si>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</si>
  <si>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</si>
  <si>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</si>
  <si>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</si>
  <si>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</si>
  <si>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</si>
  <si>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</si>
  <si>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</si>
  <si>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</si>
  <si>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</si>
  <si>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</si>
  <si>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</si>
  <si>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</si>
  <si>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</si>
  <si>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</si>
  <si>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</si>
  <si>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</si>
  <si>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</si>
  <si>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</si>
  <si>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</si>
  <si>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</si>
  <si>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</si>
  <si>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</si>
  <si>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</si>
  <si>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</si>
  <si>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</si>
  <si>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</si>
  <si>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</si>
  <si>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</si>
  <si>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</si>
  <si>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</si>
  <si>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</si>
  <si>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</si>
  <si>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</si>
  <si>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</si>
  <si>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</si>
  <si>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</si>
  <si>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</si>
  <si>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</si>
  <si>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</si>
  <si>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</si>
  <si>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</si>
  <si>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</si>
  <si>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</si>
  <si>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</si>
  <si>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</si>
  <si>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</si>
  <si>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</si>
  <si>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</si>
  <si>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</si>
  <si>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</si>
  <si>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</si>
  <si>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</si>
  <si>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</si>
  <si>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</si>
  <si>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</si>
  <si>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</si>
  <si>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</si>
  <si>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</si>
  <si>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</si>
  <si>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</si>
  <si>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</si>
  <si>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</si>
  <si>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</si>
  <si>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</si>
  <si>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</si>
  <si>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</si>
  <si>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</si>
  <si>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</si>
  <si>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</si>
  <si>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</si>
  <si>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</si>
  <si>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</si>
  <si>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</si>
  <si>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</si>
  <si>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</si>
  <si>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</si>
  <si>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</si>
  <si>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</si>
  <si>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</si>
  <si>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</si>
  <si>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</si>
  <si>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</si>
  <si>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</si>
  <si>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</si>
  <si>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</si>
  <si>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</si>
  <si>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</si>
  <si>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</si>
  <si>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</si>
  <si>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</si>
  <si>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</si>
  <si>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</si>
  <si>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</si>
  <si>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</si>
  <si>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</si>
  <si>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</si>
  <si>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</si>
  <si>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</si>
  <si>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</si>
  <si>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</si>
  <si>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</si>
  <si>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</si>
  <si>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</si>
  <si>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</si>
  <si>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</si>
  <si>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</si>
  <si>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</si>
  <si>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</si>
  <si>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</si>
  <si>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</si>
  <si>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</si>
  <si>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</si>
  <si>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</si>
  <si>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</si>
  <si>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</si>
  <si>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</si>
  <si>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</si>
  <si>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</si>
  <si>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</si>
  <si>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</si>
  <si>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</si>
  <si>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</si>
  <si>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</si>
  <si>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</si>
  <si>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</si>
  <si>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</si>
  <si>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</si>
  <si>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</si>
  <si>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</si>
  <si>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</si>
  <si>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</si>
  <si>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</si>
  <si>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</si>
  <si>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</si>
  <si>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</si>
  <si>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</si>
  <si>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</si>
  <si>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</si>
  <si>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</si>
  <si>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</si>
  <si>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</si>
  <si>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</si>
  <si>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</si>
  <si>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</si>
  <si>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</si>
  <si>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</si>
  <si>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</si>
  <si>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</si>
  <si>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</si>
  <si>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</si>
  <si>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</si>
  <si>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</si>
  <si>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</si>
  <si>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</si>
  <si>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</si>
  <si>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</si>
  <si>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</si>
  <si>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</si>
  <si>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</si>
  <si>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</si>
  <si>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</si>
  <si>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</si>
  <si>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</si>
  <si>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</si>
  <si>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</si>
  <si>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</si>
  <si>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</si>
  <si>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</si>
  <si>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</si>
  <si>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</si>
  <si>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</si>
  <si>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</si>
  <si>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</si>
  <si>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</si>
  <si>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</si>
  <si>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</si>
  <si>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</si>
  <si>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</si>
  <si>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</si>
  <si>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</si>
  <si>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</si>
  <si>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</si>
  <si>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</si>
  <si>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</si>
  <si>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</si>
  <si>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</si>
  <si>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</si>
  <si>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</si>
  <si>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</si>
  <si>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</si>
  <si>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</si>
  <si>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</si>
  <si>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</si>
  <si>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</si>
  <si>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</si>
  <si>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</si>
  <si>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</si>
  <si>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</si>
  <si>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</si>
  <si>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</si>
  <si>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</si>
  <si>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</si>
  <si>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</si>
  <si>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</si>
  <si>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</si>
  <si>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</si>
  <si>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</si>
  <si>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</si>
  <si>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</si>
  <si>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</si>
  <si>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</si>
  <si>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</si>
  <si>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</si>
  <si>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</si>
  <si>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</si>
  <si>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</si>
  <si>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</si>
  <si>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</si>
  <si>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</si>
  <si>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</si>
  <si>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</si>
  <si>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</si>
  <si>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</si>
  <si>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</si>
  <si>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</si>
  <si>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</si>
  <si>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</si>
  <si>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</si>
  <si>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</si>
  <si>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</si>
  <si>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</si>
  <si>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</si>
  <si>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</si>
  <si>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</si>
  <si>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</si>
  <si>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</si>
  <si>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</si>
  <si>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</si>
  <si>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</si>
  <si>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</si>
  <si>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</si>
  <si>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</si>
  <si>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</si>
  <si>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</si>
  <si>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</si>
  <si>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</si>
  <si>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</si>
  <si>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</si>
  <si>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</si>
  <si>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</si>
  <si>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</si>
  <si>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</si>
  <si>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</si>
  <si>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</si>
  <si>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</si>
  <si>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</si>
  <si>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</si>
  <si>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</si>
  <si>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</si>
  <si>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</si>
  <si>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</si>
  <si>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</si>
  <si>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</si>
  <si>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</si>
  <si>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</si>
  <si>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</si>
  <si>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</si>
  <si>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</si>
  <si>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</si>
  <si>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</si>
  <si>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</si>
  <si>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</si>
  <si>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</si>
  <si>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</si>
  <si>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</si>
  <si>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</si>
  <si>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</si>
  <si>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</si>
  <si>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</si>
  <si>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</si>
  <si>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</si>
  <si>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</si>
  <si>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</si>
  <si>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</si>
  <si>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</si>
  <si>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</si>
  <si>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</si>
  <si>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</si>
  <si>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</si>
  <si>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</si>
  <si>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</si>
  <si>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</si>
  <si>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</si>
  <si>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</si>
  <si>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</si>
  <si>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</si>
  <si>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</si>
  <si>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</si>
  <si>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</si>
  <si>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</si>
  <si>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</si>
  <si>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</si>
  <si>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</si>
  <si>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</si>
  <si>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</si>
  <si>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</si>
  <si>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</si>
  <si>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</si>
  <si>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</si>
  <si>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</si>
  <si>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</si>
  <si>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</si>
  <si>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</si>
  <si>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</si>
  <si>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</si>
  <si>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</si>
  <si>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</si>
  <si>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</si>
  <si>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</si>
  <si>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</si>
  <si>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</si>
  <si>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</si>
  <si>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</si>
  <si>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</si>
  <si>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</si>
  <si>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</si>
  <si>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</si>
  <si>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</si>
  <si>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</si>
  <si>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</si>
  <si>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</si>
  <si>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</si>
  <si>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</si>
  <si>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</si>
  <si>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</si>
  <si>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</si>
  <si>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</si>
  <si>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</si>
  <si>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</si>
  <si>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</si>
  <si>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</si>
  <si>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</si>
  <si>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</si>
  <si>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</si>
  <si>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</si>
  <si>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</si>
  <si>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</si>
  <si>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</si>
  <si>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</si>
  <si>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</si>
  <si>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</si>
  <si>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</si>
  <si>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</si>
  <si>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</si>
  <si>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</si>
  <si>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</si>
  <si>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</si>
  <si>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</si>
  <si>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</si>
  <si>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</si>
  <si>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</si>
  <si>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</si>
  <si>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</si>
  <si>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</si>
  <si>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</si>
  <si>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</si>
  <si>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</si>
  <si>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</si>
  <si>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</si>
  <si>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</si>
  <si>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</si>
  <si>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</si>
  <si>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</si>
  <si>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</si>
  <si>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</si>
  <si>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</si>
  <si>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</si>
  <si>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</si>
  <si>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</si>
  <si>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</si>
  <si>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</si>
  <si>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</si>
  <si>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</si>
  <si>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</si>
  <si>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</si>
  <si>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</si>
  <si>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</si>
  <si>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</si>
  <si>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</si>
  <si>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</si>
  <si>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</si>
  <si>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</si>
  <si>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</si>
  <si>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</si>
  <si>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</si>
  <si>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</si>
  <si>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</si>
  <si>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</si>
  <si>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</si>
  <si>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</si>
  <si>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</si>
  <si>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</si>
  <si>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</si>
  <si>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</si>
  <si>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</si>
  <si>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</si>
  <si>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</si>
  <si>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</si>
  <si>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</si>
  <si>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</si>
  <si>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</si>
  <si>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</si>
  <si>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</si>
  <si>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</si>
  <si>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</si>
  <si>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</si>
  <si>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</si>
  <si>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</si>
  <si>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</si>
  <si>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</si>
  <si>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</si>
  <si>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</si>
  <si>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</si>
  <si>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</si>
  <si>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</si>
  <si>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</si>
  <si>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</si>
  <si>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</si>
  <si>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</si>
  <si>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</si>
  <si>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</si>
  <si>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</si>
  <si>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</si>
  <si>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</si>
  <si>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</si>
  <si>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</si>
  <si>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</si>
  <si>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</si>
  <si>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</si>
  <si>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</si>
  <si>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</si>
  <si>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</si>
  <si>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</si>
  <si>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</si>
  <si>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</si>
  <si>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</si>
  <si>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</si>
  <si>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</si>
  <si>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</si>
  <si>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</si>
  <si>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</si>
  <si>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</si>
  <si>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</si>
  <si>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</si>
  <si>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</si>
  <si>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</si>
  <si>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</si>
  <si>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</si>
  <si>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</si>
  <si>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</si>
  <si>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</si>
  <si>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</si>
  <si>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</si>
  <si>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</si>
  <si>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</si>
  <si>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</si>
  <si>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</si>
  <si>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</si>
  <si>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</si>
  <si>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</si>
  <si>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</si>
  <si>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</si>
  <si>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</si>
  <si>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</si>
  <si>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</si>
  <si>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</si>
  <si>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</si>
  <si>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</si>
  <si>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</si>
  <si>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</si>
  <si>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</si>
  <si>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</si>
  <si>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</si>
  <si>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</si>
  <si>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</si>
  <si>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</si>
  <si>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</si>
  <si>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</si>
  <si>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</si>
  <si>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</si>
  <si>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</si>
  <si>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</si>
  <si>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</si>
  <si>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</si>
  <si>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</si>
  <si>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</si>
  <si>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</si>
  <si>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</si>
  <si>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</si>
  <si>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</si>
  <si>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</si>
  <si>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</si>
  <si>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</si>
  <si>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</si>
  <si>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</si>
  <si>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</si>
  <si>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</si>
  <si>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</si>
  <si>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</si>
  <si>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</si>
  <si>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</si>
  <si>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</si>
  <si>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</si>
  <si>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</si>
  <si>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</si>
  <si>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</si>
  <si>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</si>
  <si>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</si>
  <si>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</si>
  <si>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</si>
  <si>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</si>
  <si>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</si>
  <si>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</si>
  <si>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</si>
  <si>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</si>
  <si>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</si>
  <si>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</si>
  <si>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</si>
  <si>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</si>
  <si>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</si>
  <si>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</si>
  <si>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</si>
  <si>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</si>
  <si>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</si>
  <si>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</si>
  <si>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</si>
  <si>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</si>
  <si>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</si>
  <si>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</si>
  <si>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</si>
  <si>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</si>
  <si>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</si>
  <si>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</si>
  <si>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</si>
  <si>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</si>
  <si>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</si>
  <si>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</si>
  <si>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</si>
  <si>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</si>
  <si>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</si>
  <si>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</si>
  <si>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</si>
  <si>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</si>
  <si>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</si>
  <si>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</si>
  <si>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</si>
  <si>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</si>
  <si>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</si>
  <si>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</si>
  <si>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</si>
  <si>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</si>
  <si>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</si>
  <si>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</si>
  <si>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</si>
  <si>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</si>
  <si>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</si>
  <si>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</si>
  <si>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</si>
  <si>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</si>
  <si>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</si>
  <si>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</si>
  <si>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</si>
  <si>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</si>
  <si>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</si>
  <si>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</si>
  <si>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</si>
  <si>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</si>
  <si>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</si>
  <si>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</si>
  <si>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</si>
  <si>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</si>
  <si>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</si>
  <si>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</si>
  <si>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</si>
  <si>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</si>
  <si>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</si>
  <si>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</si>
  <si>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</si>
  <si>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</si>
  <si>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</si>
  <si>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</si>
  <si>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</si>
  <si>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</si>
  <si>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</si>
  <si>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</si>
  <si>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</si>
  <si>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</si>
  <si>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</si>
  <si>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</si>
  <si>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</si>
  <si>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</si>
  <si>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</si>
  <si>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</si>
  <si>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</si>
  <si>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</si>
  <si>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</si>
  <si>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</si>
  <si>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</si>
  <si>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</si>
  <si>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</si>
  <si>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</si>
  <si>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</si>
  <si>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</si>
  <si>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</si>
  <si>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</si>
  <si>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</si>
  <si>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</si>
  <si>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</si>
  <si>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</si>
  <si>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</si>
  <si>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</si>
  <si>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</si>
  <si>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</si>
  <si>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</si>
  <si>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</si>
  <si>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</si>
  <si>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</si>
  <si>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</si>
  <si>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</si>
  <si>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</si>
  <si>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</si>
  <si>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</si>
  <si>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</si>
  <si>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</si>
  <si>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</si>
  <si>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</si>
  <si>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</si>
  <si>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</si>
  <si>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</si>
  <si>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</si>
  <si>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</si>
  <si>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</si>
  <si>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</si>
  <si>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</si>
  <si>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</si>
  <si>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</si>
  <si>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</si>
  <si>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</si>
  <si>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</si>
  <si>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</si>
  <si>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</si>
  <si>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</si>
  <si>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</si>
  <si>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</si>
  <si>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</si>
  <si>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</si>
  <si>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</si>
  <si>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</si>
  <si>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</si>
  <si>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</si>
  <si>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</si>
  <si>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</si>
  <si>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</si>
  <si>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</si>
  <si>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</si>
  <si>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</si>
  <si>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</si>
  <si>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</si>
  <si>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</si>
  <si>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</si>
  <si>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</si>
  <si>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</si>
  <si>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</si>
  <si>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</si>
  <si>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</si>
  <si>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</si>
  <si>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</si>
  <si>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</si>
  <si>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</si>
  <si>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</si>
  <si>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</si>
  <si>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</si>
  <si>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</si>
  <si>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</si>
  <si>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</si>
  <si>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</si>
  <si>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</si>
  <si>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</si>
  <si>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</si>
  <si>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</si>
  <si>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</si>
  <si>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</si>
  <si>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</si>
  <si>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</si>
  <si>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</si>
  <si>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</si>
  <si>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</si>
  <si>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</si>
  <si>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</si>
  <si>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</si>
  <si>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</si>
  <si>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</si>
  <si>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</si>
  <si>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</si>
  <si>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</si>
  <si>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</si>
  <si>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</si>
  <si>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</si>
  <si>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</si>
  <si>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</si>
  <si>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</si>
  <si>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</si>
  <si>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</si>
  <si>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</si>
  <si>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</si>
  <si>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</si>
  <si>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</si>
  <si>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</si>
  <si>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</si>
  <si>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</si>
  <si>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</si>
  <si>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</si>
  <si>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</si>
  <si>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</si>
  <si>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</si>
  <si>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</si>
  <si>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</si>
  <si>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</si>
  <si>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</si>
  <si>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</si>
  <si>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</si>
  <si>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</si>
  <si>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</si>
  <si>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</si>
  <si>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</si>
  <si>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</si>
  <si>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</si>
  <si>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</si>
  <si>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</si>
  <si>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</si>
  <si>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</si>
  <si>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</si>
  <si>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</si>
  <si>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</si>
  <si>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</si>
  <si>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</si>
  <si>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</si>
  <si>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</si>
  <si>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</si>
  <si>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</si>
  <si>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</si>
  <si>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</si>
  <si>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</si>
  <si>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</si>
  <si>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</si>
  <si>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</si>
  <si>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</si>
  <si>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</si>
  <si>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</si>
  <si>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</si>
  <si>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</si>
  <si>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</si>
  <si>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</si>
  <si>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</si>
  <si>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</si>
  <si>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</si>
  <si>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</si>
  <si>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</si>
  <si>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</si>
  <si>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</si>
  <si>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</si>
  <si>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</si>
  <si>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</si>
  <si>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</si>
  <si>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</si>
  <si>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</si>
  <si>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</si>
  <si>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</si>
  <si>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</si>
  <si>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</si>
  <si>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</si>
  <si>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</si>
  <si>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</si>
  <si>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</si>
  <si>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</si>
  <si>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</si>
  <si>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</si>
  <si>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</si>
  <si>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</si>
  <si>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</si>
  <si>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V. GIMNAZIJA VLADIMIR NAZOR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</si>
</sst>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1534013.1300000004</v>
      </c>
      <c r="D2" s="6">
        <f>'PR-RAS'!E6</f>
        <v>1616425.1800000002</v>
      </c>
      <c r="E2" s="6">
        <v>0</v>
      </c>
      <c r="F2" s="6">
        <v>0</v>
      </c>
      <c r="G2" s="7">
        <f t="shared" ref="G2:G264" si="0">(B2/1000)*(C2*1+D2*2)</f>
        <v>4766.8634900000006</v>
      </c>
      <c r="H2" s="7">
        <f t="shared" ref="H2:H264" si="1">ABS(C2-ROUND(C2,0))+ABS(D2-ROUND(D2,0))</f>
        <v>0.31000000052154064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1318071.5200000003</v>
      </c>
      <c r="D46" s="1">
        <f>'PR-RAS'!E50</f>
        <v>1473345.4300000002</v>
      </c>
      <c r="E46" s="1">
        <v>0</v>
      </c>
      <c r="F46" s="1">
        <v>0</v>
      </c>
      <c r="G46" s="2">
        <f t="shared" si="0"/>
        <v>191914.30710000003</v>
      </c>
      <c r="H46" s="2">
        <f t="shared" si="1"/>
        <v>0.90999999991618097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1315136.7100000002</v>
      </c>
      <c r="D64" s="1">
        <f>'PR-RAS'!E68</f>
        <v>1450348.21</v>
      </c>
      <c r="E64" s="1">
        <v>0</v>
      </c>
      <c r="F64" s="1">
        <v>0</v>
      </c>
      <c r="G64" s="2">
        <f t="shared" si="0"/>
        <v>265597.48719000001</v>
      </c>
      <c r="H64" s="2">
        <f t="shared" si="1"/>
        <v>0.49999999976716936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1313783.6000000001</v>
      </c>
      <c r="D65" s="1">
        <f>'PR-RAS'!E69</f>
        <v>1449309.57</v>
      </c>
      <c r="E65" s="1">
        <v>0</v>
      </c>
      <c r="F65" s="1">
        <v>0</v>
      </c>
      <c r="G65" s="2">
        <f t="shared" si="0"/>
        <v>269593.77536000003</v>
      </c>
      <c r="H65" s="2">
        <f t="shared" si="1"/>
        <v>0.82999999984167516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1353.11</v>
      </c>
      <c r="D66" s="1">
        <f>'PR-RAS'!E70</f>
        <v>1038.6400000000001</v>
      </c>
      <c r="E66" s="1">
        <v>0</v>
      </c>
      <c r="F66" s="1">
        <v>0</v>
      </c>
      <c r="G66" s="2">
        <f t="shared" si="0"/>
        <v>222.97535000000002</v>
      </c>
      <c r="H66" s="2">
        <f t="shared" si="1"/>
        <v>0.46999999999979991</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2934.81</v>
      </c>
      <c r="D70" s="1">
        <f>'PR-RAS'!E74</f>
        <v>21669.599999999999</v>
      </c>
      <c r="E70" s="1">
        <v>0</v>
      </c>
      <c r="F70" s="1">
        <v>0</v>
      </c>
      <c r="G70" s="2">
        <f t="shared" si="0"/>
        <v>3192.9066899999998</v>
      </c>
      <c r="H70" s="2">
        <f t="shared" si="1"/>
        <v>0.59000000000150976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2934.81</v>
      </c>
      <c r="D71" s="1">
        <f>'PR-RAS'!E75</f>
        <v>21669.599999999999</v>
      </c>
      <c r="E71" s="1">
        <v>0</v>
      </c>
      <c r="F71" s="1">
        <v>0</v>
      </c>
      <c r="G71" s="2">
        <f t="shared" si="0"/>
        <v>3239.1806999999999</v>
      </c>
      <c r="H71" s="2">
        <f t="shared" si="1"/>
        <v>0.59000000000150976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1327.62</v>
      </c>
      <c r="E73" s="1">
        <v>0</v>
      </c>
      <c r="F73" s="1">
        <v>0</v>
      </c>
      <c r="G73" s="2">
        <f t="shared" si="0"/>
        <v>191.17727999999997</v>
      </c>
      <c r="H73" s="2">
        <f t="shared" si="1"/>
        <v>0.38000000000010914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1327.62</v>
      </c>
      <c r="E74" s="1">
        <v>0</v>
      </c>
      <c r="F74" s="1">
        <v>0</v>
      </c>
      <c r="G74" s="2">
        <f t="shared" si="0"/>
        <v>193.83251999999996</v>
      </c>
      <c r="H74" s="2">
        <f t="shared" si="1"/>
        <v>0.38000000000010914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0.09</v>
      </c>
      <c r="D78" s="1">
        <f>'PR-RAS'!E82</f>
        <v>0.03</v>
      </c>
      <c r="E78" s="1">
        <v>0</v>
      </c>
      <c r="F78" s="1">
        <v>0</v>
      </c>
      <c r="G78" s="2">
        <f t="shared" si="0"/>
        <v>1.155E-2</v>
      </c>
      <c r="H78" s="2">
        <f t="shared" si="1"/>
        <v>0.12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0.09</v>
      </c>
      <c r="D79" s="1">
        <f>'PR-RAS'!E83</f>
        <v>0.03</v>
      </c>
      <c r="E79" s="1">
        <v>0</v>
      </c>
      <c r="F79" s="1">
        <v>0</v>
      </c>
      <c r="G79" s="2">
        <f t="shared" si="0"/>
        <v>1.17E-2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0.09</v>
      </c>
      <c r="D81" s="1">
        <f>'PR-RAS'!E85</f>
        <v>0.03</v>
      </c>
      <c r="E81" s="1">
        <v>0</v>
      </c>
      <c r="F81" s="1">
        <v>0</v>
      </c>
      <c r="G81" s="2">
        <f t="shared" si="0"/>
        <v>1.2E-2</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19264.72</v>
      </c>
      <c r="D102" s="1">
        <f>'PR-RAS'!E106</f>
        <v>11527.54</v>
      </c>
      <c r="E102" s="1">
        <v>0</v>
      </c>
      <c r="F102" s="1">
        <v>0</v>
      </c>
      <c r="G102" s="2">
        <f t="shared" si="0"/>
        <v>4274.2998000000007</v>
      </c>
      <c r="H102" s="2">
        <f t="shared" si="1"/>
        <v>0.73999999999796273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19264.72</v>
      </c>
      <c r="D108" s="1">
        <f>'PR-RAS'!E112</f>
        <v>11527.54</v>
      </c>
      <c r="E108" s="1">
        <v>0</v>
      </c>
      <c r="F108" s="1">
        <v>0</v>
      </c>
      <c r="G108" s="2">
        <f t="shared" si="0"/>
        <v>4528.2186000000002</v>
      </c>
      <c r="H108" s="2">
        <f t="shared" si="1"/>
        <v>0.73999999999796273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19264.72</v>
      </c>
      <c r="D113" s="1">
        <f>'PR-RAS'!E117</f>
        <v>11527.54</v>
      </c>
      <c r="E113" s="1">
        <v>0</v>
      </c>
      <c r="F113" s="1">
        <v>0</v>
      </c>
      <c r="G113" s="2">
        <f t="shared" si="0"/>
        <v>4739.8176000000003</v>
      </c>
      <c r="H113" s="2">
        <f t="shared" si="1"/>
        <v>0.73999999999796273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22896.41</v>
      </c>
      <c r="D120" s="1">
        <f>'PR-RAS'!E124</f>
        <v>11557.88</v>
      </c>
      <c r="E120" s="1">
        <v>0</v>
      </c>
      <c r="F120" s="1">
        <v>0</v>
      </c>
      <c r="G120" s="2">
        <f t="shared" si="0"/>
        <v>5475.44823</v>
      </c>
      <c r="H120" s="2">
        <f t="shared" si="1"/>
        <v>0.53000000000065484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22896.41</v>
      </c>
      <c r="D124" s="1">
        <f>'PR-RAS'!E128</f>
        <v>11557.88</v>
      </c>
      <c r="E124" s="1">
        <v>0</v>
      </c>
      <c r="F124" s="1">
        <v>0</v>
      </c>
      <c r="G124" s="2">
        <f t="shared" si="0"/>
        <v>5659.4969099999998</v>
      </c>
      <c r="H124" s="2">
        <f t="shared" si="1"/>
        <v>0.53000000000065484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22896.41</v>
      </c>
      <c r="D125" s="1">
        <f>'PR-RAS'!E129</f>
        <v>11557.88</v>
      </c>
      <c r="E125" s="1">
        <v>0</v>
      </c>
      <c r="F125" s="1">
        <v>0</v>
      </c>
      <c r="G125" s="2">
        <f t="shared" si="0"/>
        <v>5705.5090799999998</v>
      </c>
      <c r="H125" s="2">
        <f t="shared" si="1"/>
        <v>0.53000000000065484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173780.39</v>
      </c>
      <c r="D129" s="1">
        <f>'PR-RAS'!E133</f>
        <v>119994.3</v>
      </c>
      <c r="E129" s="1">
        <v>0</v>
      </c>
      <c r="F129" s="1">
        <v>0</v>
      </c>
      <c r="G129" s="2">
        <f t="shared" si="0"/>
        <v>52962.430719999997</v>
      </c>
      <c r="H129" s="2">
        <f t="shared" si="1"/>
        <v>0.69000000001688022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173780.39</v>
      </c>
      <c r="D130" s="1">
        <f>'PR-RAS'!E134</f>
        <v>119994.3</v>
      </c>
      <c r="E130" s="1">
        <v>0</v>
      </c>
      <c r="F130" s="1">
        <v>0</v>
      </c>
      <c r="G130" s="2">
        <f t="shared" si="0"/>
        <v>53376.199710000001</v>
      </c>
      <c r="H130" s="2">
        <f t="shared" si="1"/>
        <v>0.69000000001688022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173780.39</v>
      </c>
      <c r="D131" s="1">
        <f>'PR-RAS'!E135</f>
        <v>118619.3</v>
      </c>
      <c r="E131" s="1">
        <v>0</v>
      </c>
      <c r="F131" s="1">
        <v>0</v>
      </c>
      <c r="G131" s="2">
        <f t="shared" si="0"/>
        <v>53432.468699999998</v>
      </c>
      <c r="H131" s="2">
        <f t="shared" si="1"/>
        <v>0.69000000001688022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1375</v>
      </c>
      <c r="E132" s="1">
        <v>0</v>
      </c>
      <c r="F132" s="1">
        <v>0</v>
      </c>
      <c r="G132" s="2">
        <f t="shared" si="0"/>
        <v>360.25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1475289.3599999999</v>
      </c>
      <c r="D147" s="1">
        <f>'PR-RAS'!E151</f>
        <v>1586390.9499999997</v>
      </c>
      <c r="E147" s="1">
        <v>0</v>
      </c>
      <c r="F147" s="1">
        <v>0</v>
      </c>
      <c r="G147" s="2">
        <f t="shared" si="0"/>
        <v>678618.40395999991</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1294058.3900000001</v>
      </c>
      <c r="D148" s="1">
        <f>'PR-RAS'!E152</f>
        <v>1442080.17</v>
      </c>
      <c r="E148" s="1">
        <v>0</v>
      </c>
      <c r="F148" s="1">
        <v>0</v>
      </c>
      <c r="G148" s="2">
        <f t="shared" si="0"/>
        <v>614198.15330999997</v>
      </c>
      <c r="H148" s="2">
        <f t="shared" si="1"/>
        <v>0.56000000005587935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1071224.1500000001</v>
      </c>
      <c r="D149" s="1">
        <f>'PR-RAS'!E153</f>
        <v>1191956.46</v>
      </c>
      <c r="E149" s="1">
        <v>0</v>
      </c>
      <c r="F149" s="1">
        <v>0</v>
      </c>
      <c r="G149" s="2">
        <f t="shared" si="0"/>
        <v>511360.28636000003</v>
      </c>
      <c r="H149" s="2">
        <f t="shared" si="1"/>
        <v>0.61000000010244548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1070597.56</v>
      </c>
      <c r="D150" s="1">
        <f>'PR-RAS'!E154</f>
        <v>1191329.8799999999</v>
      </c>
      <c r="E150" s="1">
        <v>0</v>
      </c>
      <c r="F150" s="1">
        <v>0</v>
      </c>
      <c r="G150" s="2">
        <f t="shared" si="0"/>
        <v>514535.34067999996</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626.59</v>
      </c>
      <c r="D152" s="1">
        <f>'PR-RAS'!E156</f>
        <v>626.58000000000004</v>
      </c>
      <c r="E152" s="1">
        <v>0</v>
      </c>
      <c r="F152" s="1">
        <v>0</v>
      </c>
      <c r="G152" s="2">
        <f t="shared" si="0"/>
        <v>283.84224999999998</v>
      </c>
      <c r="H152" s="2">
        <f t="shared" si="1"/>
        <v>0.82999999999992724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45340.800000000003</v>
      </c>
      <c r="D154" s="1">
        <f>'PR-RAS'!E158</f>
        <v>53377.83</v>
      </c>
      <c r="E154" s="1">
        <v>0</v>
      </c>
      <c r="F154" s="1">
        <v>0</v>
      </c>
      <c r="G154" s="2">
        <f t="shared" si="0"/>
        <v>23270.758380000003</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177493.44</v>
      </c>
      <c r="D155" s="1">
        <f>'PR-RAS'!E159</f>
        <v>196745.88</v>
      </c>
      <c r="E155" s="1">
        <v>0</v>
      </c>
      <c r="F155" s="1">
        <v>0</v>
      </c>
      <c r="G155" s="2">
        <f t="shared" si="0"/>
        <v>87931.720799999996</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176959.41</v>
      </c>
      <c r="D157" s="1">
        <f>'PR-RAS'!E161</f>
        <v>196745.88</v>
      </c>
      <c r="E157" s="1">
        <v>0</v>
      </c>
      <c r="F157" s="1">
        <v>0</v>
      </c>
      <c r="G157" s="2">
        <f t="shared" si="0"/>
        <v>88990.382519999999</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534.03</v>
      </c>
      <c r="D158" s="1">
        <f>'PR-RAS'!E162</f>
        <v>0</v>
      </c>
      <c r="E158" s="1">
        <v>0</v>
      </c>
      <c r="F158" s="1">
        <v>0</v>
      </c>
      <c r="G158" s="2">
        <f t="shared" si="0"/>
        <v>83.842709999999997</v>
      </c>
      <c r="H158" s="2">
        <f t="shared" si="1"/>
        <v>2.9999999999972715E-2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167515.38</v>
      </c>
      <c r="D159" s="1">
        <f>'PR-RAS'!E163</f>
        <v>141678.48000000001</v>
      </c>
      <c r="E159" s="1">
        <v>0</v>
      </c>
      <c r="F159" s="1">
        <v>0</v>
      </c>
      <c r="G159" s="2">
        <f t="shared" si="0"/>
        <v>71237.829720000009</v>
      </c>
      <c r="H159" s="2">
        <f t="shared" si="1"/>
        <v>0.86000000001513399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39914.269999999997</v>
      </c>
      <c r="D160" s="1">
        <f>'PR-RAS'!E164</f>
        <v>42053.65</v>
      </c>
      <c r="E160" s="1">
        <v>0</v>
      </c>
      <c r="F160" s="1">
        <v>0</v>
      </c>
      <c r="G160" s="2">
        <f t="shared" si="0"/>
        <v>19719.429630000002</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11520.58</v>
      </c>
      <c r="D161" s="1">
        <f>'PR-RAS'!E165</f>
        <v>17151.87</v>
      </c>
      <c r="E161" s="1">
        <v>0</v>
      </c>
      <c r="F161" s="1">
        <v>0</v>
      </c>
      <c r="G161" s="2">
        <f t="shared" si="0"/>
        <v>7331.8912</v>
      </c>
      <c r="H161" s="2">
        <f t="shared" si="1"/>
        <v>0.55000000000109139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18222.77</v>
      </c>
      <c r="D162" s="1">
        <f>'PR-RAS'!E166</f>
        <v>19815.34</v>
      </c>
      <c r="E162" s="1">
        <v>0</v>
      </c>
      <c r="F162" s="1">
        <v>0</v>
      </c>
      <c r="G162" s="2">
        <f t="shared" si="0"/>
        <v>9314.4054500000002</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10170.92</v>
      </c>
      <c r="D163" s="1">
        <f>'PR-RAS'!E167</f>
        <v>5086.4399999999996</v>
      </c>
      <c r="E163" s="1">
        <v>0</v>
      </c>
      <c r="F163" s="1">
        <v>0</v>
      </c>
      <c r="G163" s="2">
        <f t="shared" si="0"/>
        <v>3295.6956</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46325.899999999994</v>
      </c>
      <c r="D165" s="1">
        <f>'PR-RAS'!E169</f>
        <v>50202.420000000006</v>
      </c>
      <c r="E165" s="1">
        <v>0</v>
      </c>
      <c r="F165" s="1">
        <v>0</v>
      </c>
      <c r="G165" s="2">
        <f t="shared" si="0"/>
        <v>24063.841359999999</v>
      </c>
      <c r="H165" s="2">
        <f t="shared" si="1"/>
        <v>0.52000000001135049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17322.78</v>
      </c>
      <c r="D166" s="1">
        <f>'PR-RAS'!E170</f>
        <v>20674.07</v>
      </c>
      <c r="E166" s="1">
        <v>0</v>
      </c>
      <c r="F166" s="1">
        <v>0</v>
      </c>
      <c r="G166" s="2">
        <f t="shared" si="0"/>
        <v>9680.7018000000007</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2700.72</v>
      </c>
      <c r="D167" s="1">
        <f>'PR-RAS'!E171</f>
        <v>2463.02</v>
      </c>
      <c r="E167" s="1">
        <v>0</v>
      </c>
      <c r="F167" s="1">
        <v>0</v>
      </c>
      <c r="G167" s="2">
        <f t="shared" si="0"/>
        <v>1266.0421600000002</v>
      </c>
      <c r="H167" s="2">
        <f t="shared" si="1"/>
        <v>0.3000000000001819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15766.5</v>
      </c>
      <c r="D168" s="1">
        <f>'PR-RAS'!E172</f>
        <v>18899.400000000001</v>
      </c>
      <c r="E168" s="1">
        <v>0</v>
      </c>
      <c r="F168" s="1">
        <v>0</v>
      </c>
      <c r="G168" s="2">
        <f t="shared" si="0"/>
        <v>8945.4051000000018</v>
      </c>
      <c r="H168" s="2">
        <f t="shared" si="1"/>
        <v>0.90000000000145519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1490.36</v>
      </c>
      <c r="D169" s="1">
        <f>'PR-RAS'!E173</f>
        <v>2789.04</v>
      </c>
      <c r="E169" s="1">
        <v>0</v>
      </c>
      <c r="F169" s="1">
        <v>0</v>
      </c>
      <c r="G169" s="2">
        <f t="shared" si="0"/>
        <v>1187.49792</v>
      </c>
      <c r="H169" s="2">
        <f t="shared" si="1"/>
        <v>0.39999999999986358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6629.09</v>
      </c>
      <c r="D170" s="1">
        <f>'PR-RAS'!E174</f>
        <v>4738.3599999999997</v>
      </c>
      <c r="E170" s="1">
        <v>0</v>
      </c>
      <c r="F170" s="1">
        <v>0</v>
      </c>
      <c r="G170" s="2">
        <f t="shared" si="0"/>
        <v>2721.8818900000001</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2416.4499999999998</v>
      </c>
      <c r="D172" s="1">
        <f>'PR-RAS'!E176</f>
        <v>638.53</v>
      </c>
      <c r="E172" s="1">
        <v>0</v>
      </c>
      <c r="F172" s="1">
        <v>0</v>
      </c>
      <c r="G172" s="2">
        <f t="shared" si="0"/>
        <v>631.59020999999996</v>
      </c>
      <c r="H172" s="2">
        <f t="shared" si="1"/>
        <v>0.91999999999984539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52687.040000000001</v>
      </c>
      <c r="D173" s="1">
        <f>'PR-RAS'!E177</f>
        <v>34935.729999999996</v>
      </c>
      <c r="E173" s="1">
        <v>0</v>
      </c>
      <c r="F173" s="1">
        <v>0</v>
      </c>
      <c r="G173" s="2">
        <f t="shared" si="0"/>
        <v>21080.061999999998</v>
      </c>
      <c r="H173" s="2">
        <f t="shared" si="1"/>
        <v>0.31000000000494765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23348.37</v>
      </c>
      <c r="D174" s="1">
        <f>'PR-RAS'!E178</f>
        <v>4200.8999999999996</v>
      </c>
      <c r="E174" s="1">
        <v>0</v>
      </c>
      <c r="F174" s="1">
        <v>0</v>
      </c>
      <c r="G174" s="2">
        <f t="shared" si="0"/>
        <v>5492.7794099999992</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4264.8500000000004</v>
      </c>
      <c r="D175" s="1">
        <f>'PR-RAS'!E179</f>
        <v>8145.25</v>
      </c>
      <c r="E175" s="1">
        <v>0</v>
      </c>
      <c r="F175" s="1">
        <v>0</v>
      </c>
      <c r="G175" s="2">
        <f t="shared" si="0"/>
        <v>3576.6308999999997</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212.65</v>
      </c>
      <c r="E176" s="1">
        <v>0</v>
      </c>
      <c r="F176" s="1">
        <v>0</v>
      </c>
      <c r="G176" s="2">
        <f t="shared" si="0"/>
        <v>74.427499999999995</v>
      </c>
      <c r="H176" s="2">
        <f t="shared" si="1"/>
        <v>0.34999999999999432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5812.99</v>
      </c>
      <c r="D177" s="1">
        <f>'PR-RAS'!E181</f>
        <v>5415.36</v>
      </c>
      <c r="E177" s="1">
        <v>0</v>
      </c>
      <c r="F177" s="1">
        <v>0</v>
      </c>
      <c r="G177" s="2">
        <f t="shared" si="0"/>
        <v>2929.2929599999998</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4466.12</v>
      </c>
      <c r="D178" s="1">
        <f>'PR-RAS'!E182</f>
        <v>66.36</v>
      </c>
      <c r="E178" s="1">
        <v>0</v>
      </c>
      <c r="F178" s="1">
        <v>0</v>
      </c>
      <c r="G178" s="2">
        <f t="shared" si="0"/>
        <v>813.99468000000002</v>
      </c>
      <c r="H178" s="2">
        <f t="shared" si="1"/>
        <v>0.47999999999989029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4831.1099999999997</v>
      </c>
      <c r="D179" s="1">
        <f>'PR-RAS'!E183</f>
        <v>3832.6</v>
      </c>
      <c r="E179" s="1">
        <v>0</v>
      </c>
      <c r="F179" s="1">
        <v>0</v>
      </c>
      <c r="G179" s="2">
        <f t="shared" si="0"/>
        <v>2224.3431799999998</v>
      </c>
      <c r="H179" s="2">
        <f t="shared" si="1"/>
        <v>0.50999999999976353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964.48</v>
      </c>
      <c r="D180" s="1">
        <f>'PR-RAS'!E184</f>
        <v>4541.67</v>
      </c>
      <c r="E180" s="1">
        <v>0</v>
      </c>
      <c r="F180" s="1">
        <v>0</v>
      </c>
      <c r="G180" s="2">
        <f t="shared" si="0"/>
        <v>1798.5597799999998</v>
      </c>
      <c r="H180" s="2">
        <f t="shared" si="1"/>
        <v>0.80999999999994543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3678.41</v>
      </c>
      <c r="D181" s="1">
        <f>'PR-RAS'!E185</f>
        <v>1756.71</v>
      </c>
      <c r="E181" s="1">
        <v>0</v>
      </c>
      <c r="F181" s="1">
        <v>0</v>
      </c>
      <c r="G181" s="2">
        <f t="shared" si="0"/>
        <v>1294.5293999999999</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5320.71</v>
      </c>
      <c r="D182" s="1">
        <f>'PR-RAS'!E186</f>
        <v>6764.23</v>
      </c>
      <c r="E182" s="1">
        <v>0</v>
      </c>
      <c r="F182" s="1">
        <v>0</v>
      </c>
      <c r="G182" s="2">
        <f t="shared" si="0"/>
        <v>3411.6997699999997</v>
      </c>
      <c r="H182" s="2">
        <f t="shared" si="1"/>
        <v>0.51999999999952706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6095.15</v>
      </c>
      <c r="E183" s="1">
        <v>0</v>
      </c>
      <c r="F183" s="1">
        <v>0</v>
      </c>
      <c r="G183" s="2">
        <f t="shared" si="0"/>
        <v>2218.6345999999999</v>
      </c>
      <c r="H183" s="2">
        <f t="shared" si="1"/>
        <v>0.1499999999996362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28588.17</v>
      </c>
      <c r="D184" s="1">
        <f>'PR-RAS'!E188</f>
        <v>8391.5300000000007</v>
      </c>
      <c r="E184" s="1">
        <v>0</v>
      </c>
      <c r="F184" s="1">
        <v>0</v>
      </c>
      <c r="G184" s="2">
        <f t="shared" si="0"/>
        <v>8302.935089999999</v>
      </c>
      <c r="H184" s="2">
        <f t="shared" si="1"/>
        <v>0.63999999999759893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907.82</v>
      </c>
      <c r="D185" s="1">
        <f>'PR-RAS'!E189</f>
        <v>1100</v>
      </c>
      <c r="E185" s="1">
        <v>0</v>
      </c>
      <c r="F185" s="1">
        <v>0</v>
      </c>
      <c r="G185" s="2">
        <f t="shared" si="0"/>
        <v>571.83888000000002</v>
      </c>
      <c r="H185" s="2">
        <f t="shared" si="1"/>
        <v>0.17999999999994998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1793.8</v>
      </c>
      <c r="D187" s="1">
        <f>'PR-RAS'!E191</f>
        <v>3234.3</v>
      </c>
      <c r="E187" s="1">
        <v>0</v>
      </c>
      <c r="F187" s="1">
        <v>0</v>
      </c>
      <c r="G187" s="2">
        <f t="shared" si="0"/>
        <v>1536.8063999999999</v>
      </c>
      <c r="H187" s="2">
        <f t="shared" si="1"/>
        <v>0.50000000000022737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33.18</v>
      </c>
      <c r="D188" s="1">
        <f>'PR-RAS'!E192</f>
        <v>48.27</v>
      </c>
      <c r="E188" s="1">
        <v>0</v>
      </c>
      <c r="F188" s="1">
        <v>0</v>
      </c>
      <c r="G188" s="2">
        <f t="shared" si="0"/>
        <v>24.257639999999999</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1382.31</v>
      </c>
      <c r="D189" s="1">
        <f>'PR-RAS'!E193</f>
        <v>19.91</v>
      </c>
      <c r="E189" s="1">
        <v>0</v>
      </c>
      <c r="F189" s="1">
        <v>0</v>
      </c>
      <c r="G189" s="2">
        <f t="shared" si="0"/>
        <v>267.36043999999998</v>
      </c>
      <c r="H189" s="2">
        <f t="shared" si="1"/>
        <v>0.39999999999994529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10191.120000000001</v>
      </c>
      <c r="D190" s="1">
        <f>'PR-RAS'!E194</f>
        <v>0</v>
      </c>
      <c r="E190" s="1">
        <v>0</v>
      </c>
      <c r="F190" s="1">
        <v>0</v>
      </c>
      <c r="G190" s="2">
        <f t="shared" si="0"/>
        <v>1926.1216800000002</v>
      </c>
      <c r="H190" s="2">
        <f t="shared" si="1"/>
        <v>0.12000000000080036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14279.94</v>
      </c>
      <c r="D191" s="1">
        <f>'PR-RAS'!E195</f>
        <v>3989.05</v>
      </c>
      <c r="E191" s="1">
        <v>0</v>
      </c>
      <c r="F191" s="1">
        <v>0</v>
      </c>
      <c r="G191" s="2">
        <f t="shared" si="0"/>
        <v>4229.0276000000003</v>
      </c>
      <c r="H191" s="2">
        <f t="shared" si="1"/>
        <v>0.10999999999967258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13450.14</v>
      </c>
      <c r="D192" s="1">
        <f>'PR-RAS'!E196</f>
        <v>854.41</v>
      </c>
      <c r="E192" s="1">
        <v>0</v>
      </c>
      <c r="F192" s="1">
        <v>0</v>
      </c>
      <c r="G192" s="2">
        <f t="shared" si="0"/>
        <v>2895.3613599999999</v>
      </c>
      <c r="H192" s="2">
        <f t="shared" si="1"/>
        <v>0.54999999999938609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13450.14</v>
      </c>
      <c r="D206" s="1">
        <f>'PR-RAS'!E210</f>
        <v>854.41</v>
      </c>
      <c r="E206" s="1">
        <v>0</v>
      </c>
      <c r="F206" s="1">
        <v>0</v>
      </c>
      <c r="G206" s="2">
        <f t="shared" si="0"/>
        <v>3107.5867999999996</v>
      </c>
      <c r="H206" s="2">
        <f t="shared" si="1"/>
        <v>0.54999999999938609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813.09</v>
      </c>
      <c r="D207" s="1">
        <f>'PR-RAS'!E211</f>
        <v>784.13</v>
      </c>
      <c r="E207" s="1">
        <v>0</v>
      </c>
      <c r="F207" s="1">
        <v>0</v>
      </c>
      <c r="G207" s="2">
        <f t="shared" si="0"/>
        <v>490.55809999999997</v>
      </c>
      <c r="H207" s="2">
        <f t="shared" si="1"/>
        <v>0.22000000000002728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12637.05</v>
      </c>
      <c r="D209" s="1">
        <f>'PR-RAS'!E213</f>
        <v>70.28</v>
      </c>
      <c r="E209" s="1">
        <v>0</v>
      </c>
      <c r="F209" s="1">
        <v>0</v>
      </c>
      <c r="G209" s="2">
        <f t="shared" si="0"/>
        <v>2657.7428799999998</v>
      </c>
      <c r="H209" s="2">
        <f t="shared" si="1"/>
        <v>0.32999999999927354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265.45</v>
      </c>
      <c r="D248" s="1">
        <f>'PR-RAS'!E252</f>
        <v>0</v>
      </c>
      <c r="E248" s="1">
        <v>0</v>
      </c>
      <c r="F248" s="1">
        <v>0</v>
      </c>
      <c r="G248" s="2">
        <f t="shared" si="0"/>
        <v>65.566149999999993</v>
      </c>
      <c r="H248" s="2">
        <f t="shared" si="1"/>
        <v>0.44999999999998863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265.45</v>
      </c>
      <c r="D255" s="1">
        <f>'PR-RAS'!E259</f>
        <v>0</v>
      </c>
      <c r="E255" s="1">
        <v>0</v>
      </c>
      <c r="F255" s="1">
        <v>0</v>
      </c>
      <c r="G255" s="2">
        <f t="shared" si="0"/>
        <v>67.424300000000002</v>
      </c>
      <c r="H255" s="2">
        <f t="shared" si="1"/>
        <v>0.44999999999998863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265.45</v>
      </c>
      <c r="D256" s="1">
        <f>'PR-RAS'!E260</f>
        <v>0</v>
      </c>
      <c r="E256" s="1">
        <v>0</v>
      </c>
      <c r="F256" s="1">
        <v>0</v>
      </c>
      <c r="G256" s="2">
        <f t="shared" si="0"/>
        <v>67.689750000000004</v>
      </c>
      <c r="H256" s="2">
        <f t="shared" si="1"/>
        <v>0.44999999999998863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1777.89</v>
      </c>
      <c r="E259" s="1">
        <v>0</v>
      </c>
      <c r="F259" s="1">
        <v>0</v>
      </c>
      <c r="G259" s="2">
        <f t="shared" si="0"/>
        <v>917.39124000000004</v>
      </c>
      <c r="H259" s="2">
        <f t="shared" si="1"/>
        <v>0.10999999999989996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1777.89</v>
      </c>
      <c r="E260" s="1">
        <v>0</v>
      </c>
      <c r="F260" s="1">
        <v>0</v>
      </c>
      <c r="G260" s="2">
        <f t="shared" si="0"/>
        <v>920.94702000000007</v>
      </c>
      <c r="H260" s="2">
        <f t="shared" si="1"/>
        <v>0.10999999999989996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1777.89</v>
      </c>
      <c r="E262" s="1">
        <v>0</v>
      </c>
      <c r="F262" s="1">
        <v>0</v>
      </c>
      <c r="G262" s="2">
        <f t="shared" si="0"/>
        <v>928.05858000000012</v>
      </c>
      <c r="H262" s="2">
        <f t="shared" si="1"/>
        <v>0.10999999999989996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1475289.3599999999</v>
      </c>
      <c r="D285" s="1">
        <f>'PR-RAS'!E289</f>
        <v>1586390.9499999997</v>
      </c>
      <c r="E285" s="1">
        <v>0</v>
      </c>
      <c r="F285" s="1">
        <v>0</v>
      </c>
      <c r="G285" s="2">
        <f t="shared" si="8"/>
        <v>1320052.2378399998</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58723.770000000484</v>
      </c>
      <c r="D286" s="1">
        <f>'PR-RAS'!E290</f>
        <v>30034.230000000447</v>
      </c>
      <c r="E286" s="1">
        <v>0</v>
      </c>
      <c r="F286" s="1">
        <v>0</v>
      </c>
      <c r="G286" s="2">
        <f t="shared" si="8"/>
        <v>33855.785550000393</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318648.49</v>
      </c>
      <c r="D288" s="1">
        <f>'PR-RAS'!E292</f>
        <v>377372.2</v>
      </c>
      <c r="E288" s="1">
        <v>0</v>
      </c>
      <c r="F288" s="1">
        <v>0</v>
      </c>
      <c r="G288" s="2">
        <f t="shared" si="8"/>
        <v>308063.75943000003</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166.69</v>
      </c>
      <c r="D293" s="1">
        <f>'PR-RAS'!E298</f>
        <v>166.66</v>
      </c>
      <c r="E293" s="1">
        <v>0</v>
      </c>
      <c r="F293" s="1">
        <v>0</v>
      </c>
      <c r="G293" s="2">
        <f t="shared" si="8"/>
        <v>146.00291999999999</v>
      </c>
      <c r="H293" s="2">
        <f t="shared" si="9"/>
        <v>0.65000000000000568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166.69</v>
      </c>
      <c r="D306" s="1">
        <f>'PR-RAS'!E311</f>
        <v>166.66</v>
      </c>
      <c r="E306" s="1">
        <v>0</v>
      </c>
      <c r="F306" s="1">
        <v>0</v>
      </c>
      <c r="G306" s="2">
        <f t="shared" si="8"/>
        <v>152.50305</v>
      </c>
      <c r="H306" s="2">
        <f t="shared" si="9"/>
        <v>0.65000000000000568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166.69</v>
      </c>
      <c r="D307" s="1">
        <f>'PR-RAS'!E312</f>
        <v>166.66</v>
      </c>
      <c r="E307" s="1">
        <v>0</v>
      </c>
      <c r="F307" s="1">
        <v>0</v>
      </c>
      <c r="G307" s="2">
        <f t="shared" si="8"/>
        <v>153.00306</v>
      </c>
      <c r="H307" s="2">
        <f t="shared" si="9"/>
        <v>0.65000000000000568</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166.69</v>
      </c>
      <c r="D308" s="1">
        <f>'PR-RAS'!E313</f>
        <v>166.66</v>
      </c>
      <c r="E308" s="1">
        <v>0</v>
      </c>
      <c r="F308" s="1">
        <v>0</v>
      </c>
      <c r="G308" s="2">
        <f t="shared" si="8"/>
        <v>153.50307000000001</v>
      </c>
      <c r="H308" s="2">
        <f t="shared" si="9"/>
        <v>0.65000000000000568</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70292.13</v>
      </c>
      <c r="D345" s="1">
        <f>'PR-RAS'!E350</f>
        <v>4598.24</v>
      </c>
      <c r="E345" s="1">
        <v>0</v>
      </c>
      <c r="F345" s="1">
        <v>0</v>
      </c>
      <c r="G345" s="2">
        <f t="shared" si="8"/>
        <v>27344.081839999999</v>
      </c>
      <c r="H345" s="2">
        <f t="shared" si="9"/>
        <v>0.37000000000443833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1367.14</v>
      </c>
      <c r="D358" s="1">
        <f>'PR-RAS'!E363</f>
        <v>4598.24</v>
      </c>
      <c r="E358" s="1">
        <v>0</v>
      </c>
      <c r="F358" s="1">
        <v>0</v>
      </c>
      <c r="G358" s="2">
        <f t="shared" si="8"/>
        <v>3771.2123399999996</v>
      </c>
      <c r="H358" s="2">
        <f t="shared" si="9"/>
        <v>0.37999999999988177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3554.13</v>
      </c>
      <c r="E364" s="1">
        <v>0</v>
      </c>
      <c r="F364" s="1">
        <v>0</v>
      </c>
      <c r="G364" s="2">
        <f t="shared" si="8"/>
        <v>2580.2983800000002</v>
      </c>
      <c r="H364" s="2">
        <f t="shared" si="9"/>
        <v>0.13000000000010914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1375</v>
      </c>
      <c r="E367" s="1">
        <v>0</v>
      </c>
      <c r="F367" s="1">
        <v>0</v>
      </c>
      <c r="G367" s="2">
        <f t="shared" si="8"/>
        <v>1006.5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2179.13</v>
      </c>
      <c r="E371" s="1">
        <v>0</v>
      </c>
      <c r="F371" s="1">
        <v>0</v>
      </c>
      <c r="G371" s="2">
        <f t="shared" si="8"/>
        <v>1612.5562</v>
      </c>
      <c r="H371" s="2">
        <f t="shared" si="9"/>
        <v>0.13000000000010914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1367.14</v>
      </c>
      <c r="D378" s="1">
        <f>'PR-RAS'!E383</f>
        <v>1044.1099999999999</v>
      </c>
      <c r="E378" s="1">
        <v>0</v>
      </c>
      <c r="F378" s="1">
        <v>0</v>
      </c>
      <c r="G378" s="2">
        <f t="shared" si="8"/>
        <v>1302.6707199999998</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1367.14</v>
      </c>
      <c r="D379" s="1">
        <f>'PR-RAS'!E384</f>
        <v>1044.1099999999999</v>
      </c>
      <c r="E379" s="1">
        <v>0</v>
      </c>
      <c r="F379" s="1">
        <v>0</v>
      </c>
      <c r="G379" s="2">
        <f t="shared" si="8"/>
        <v>1306.1260799999998</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68924.990000000005</v>
      </c>
      <c r="D397" s="1">
        <f>'PR-RAS'!E402</f>
        <v>0</v>
      </c>
      <c r="E397" s="1">
        <v>0</v>
      </c>
      <c r="F397" s="1">
        <v>0</v>
      </c>
      <c r="G397" s="2">
        <f t="shared" si="8"/>
        <v>27294.296040000005</v>
      </c>
      <c r="H397" s="2">
        <f t="shared" si="9"/>
        <v>9.9999999947613105E-3</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68924.990000000005</v>
      </c>
      <c r="D399" s="1">
        <f>'PR-RAS'!E404</f>
        <v>0</v>
      </c>
      <c r="E399" s="1">
        <v>0</v>
      </c>
      <c r="F399" s="1">
        <v>0</v>
      </c>
      <c r="G399" s="2">
        <f t="shared" si="8"/>
        <v>27432.146020000004</v>
      </c>
      <c r="H399" s="2">
        <f t="shared" si="9"/>
        <v>9.9999999947613105E-3</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70125.440000000002</v>
      </c>
      <c r="D403" s="1">
        <f>'PR-RAS'!E408</f>
        <v>4431.58</v>
      </c>
      <c r="E403" s="1">
        <v>0</v>
      </c>
      <c r="F403" s="1">
        <v>0</v>
      </c>
      <c r="G403" s="2">
        <f t="shared" si="8"/>
        <v>31753.417200000004</v>
      </c>
      <c r="H403" s="2">
        <f t="shared" si="9"/>
        <v>0.86000000000240107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287642.98</v>
      </c>
      <c r="D405" s="1">
        <f>'PR-RAS'!E410</f>
        <v>357768.42</v>
      </c>
      <c r="E405" s="1">
        <v>0</v>
      </c>
      <c r="F405" s="1">
        <v>0</v>
      </c>
      <c r="G405" s="2">
        <f t="shared" si="8"/>
        <v>405284.64728000003</v>
      </c>
      <c r="H405" s="2">
        <f t="shared" si="9"/>
        <v>0.44000000000232831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1534179.8200000003</v>
      </c>
      <c r="D407" s="1">
        <f>'PR-RAS'!E412</f>
        <v>1616591.84</v>
      </c>
      <c r="E407" s="1">
        <v>0</v>
      </c>
      <c r="F407" s="1">
        <v>0</v>
      </c>
      <c r="G407" s="2">
        <f t="shared" si="8"/>
        <v>1935549.5810000002</v>
      </c>
      <c r="H407" s="2">
        <f t="shared" si="9"/>
        <v>0.33999999961815774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1545581.4899999998</v>
      </c>
      <c r="D408" s="1">
        <f>'PR-RAS'!E413</f>
        <v>1590989.1899999997</v>
      </c>
      <c r="E408" s="1">
        <v>0</v>
      </c>
      <c r="F408" s="1">
        <v>0</v>
      </c>
      <c r="G408" s="2">
        <f t="shared" si="8"/>
        <v>1924116.8670899996</v>
      </c>
      <c r="H408" s="2">
        <f t="shared" si="9"/>
        <v>0.67999999946914613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25602.650000000373</v>
      </c>
      <c r="E409" s="1">
        <v>0</v>
      </c>
      <c r="F409" s="1">
        <v>0</v>
      </c>
      <c r="G409" s="2">
        <f t="shared" si="8"/>
        <v>20891.762400000302</v>
      </c>
      <c r="H409" s="2">
        <f t="shared" si="9"/>
        <v>0.34999999962747097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11401.66999999946</v>
      </c>
      <c r="D410" s="1">
        <f>'PR-RAS'!E415</f>
        <v>0</v>
      </c>
      <c r="E410" s="1">
        <v>0</v>
      </c>
      <c r="F410" s="1">
        <v>0</v>
      </c>
      <c r="G410" s="2">
        <f t="shared" si="8"/>
        <v>4663.2830299997786</v>
      </c>
      <c r="H410" s="2">
        <f t="shared" si="9"/>
        <v>0.33000000054016709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31005.510000000009</v>
      </c>
      <c r="D411" s="1">
        <f>'PR-RAS'!E416</f>
        <v>19603.780000000028</v>
      </c>
      <c r="E411" s="1">
        <v>0</v>
      </c>
      <c r="F411" s="1">
        <v>0</v>
      </c>
      <c r="G411" s="2">
        <f t="shared" si="8"/>
        <v>28787.358700000026</v>
      </c>
      <c r="H411" s="2">
        <f t="shared" si="9"/>
        <v>0.7099999999627471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1534179.8200000003</v>
      </c>
      <c r="D633" s="1">
        <f>'PR-RAS'!E639</f>
        <v>1616591.84</v>
      </c>
      <c r="E633" s="1">
        <v>0</v>
      </c>
      <c r="F633" s="1">
        <v>0</v>
      </c>
      <c r="G633" s="2">
        <f t="shared" si="10"/>
        <v>3012973.7319999998</v>
      </c>
      <c r="H633" s="2">
        <f t="shared" si="11"/>
        <v>0.33999999961815774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1545581.4899999998</v>
      </c>
      <c r="D634" s="1">
        <f>'PR-RAS'!E640</f>
        <v>1590989.1899999997</v>
      </c>
      <c r="E634" s="1">
        <v>0</v>
      </c>
      <c r="F634" s="1">
        <v>0</v>
      </c>
      <c r="G634" s="2">
        <f t="shared" si="10"/>
        <v>2992545.3977099997</v>
      </c>
      <c r="H634" s="2">
        <f t="shared" si="11"/>
        <v>0.67999999946914613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25602.650000000373</v>
      </c>
      <c r="E635" s="1">
        <v>0</v>
      </c>
      <c r="F635" s="1">
        <v>0</v>
      </c>
      <c r="G635" s="2">
        <f t="shared" si="10"/>
        <v>32464.160200000471</v>
      </c>
      <c r="H635" s="2">
        <f t="shared" si="11"/>
        <v>0.34999999962747097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11401.66999999946</v>
      </c>
      <c r="D636" s="1">
        <f>'PR-RAS'!E642</f>
        <v>0</v>
      </c>
      <c r="E636" s="1">
        <v>0</v>
      </c>
      <c r="F636" s="1">
        <v>0</v>
      </c>
      <c r="G636" s="2">
        <f t="shared" si="10"/>
        <v>7240.0604499996571</v>
      </c>
      <c r="H636" s="2">
        <f t="shared" si="11"/>
        <v>0.33000000054016709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31005.510000000009</v>
      </c>
      <c r="D637" s="1">
        <f>'PR-RAS'!E643</f>
        <v>19603.780000000028</v>
      </c>
      <c r="E637" s="1">
        <v>0</v>
      </c>
      <c r="F637" s="1">
        <v>0</v>
      </c>
      <c r="G637" s="2">
        <f t="shared" si="10"/>
        <v>44655.51252000004</v>
      </c>
      <c r="H637" s="2">
        <f t="shared" si="11"/>
        <v>0.7099999999627471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19603.840000000549</v>
      </c>
      <c r="D639" s="1">
        <f>'PR-RAS'!E645</f>
        <v>45206.4300000004</v>
      </c>
      <c r="E639" s="1">
        <v>0</v>
      </c>
      <c r="F639" s="1">
        <v>0</v>
      </c>
      <c r="G639" s="2">
        <f t="shared" si="10"/>
        <v>70190.654600000868</v>
      </c>
      <c r="H639" s="2">
        <f t="shared" si="11"/>
        <v>0.58999999985098839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106832.87</v>
      </c>
      <c r="D641" s="1">
        <f>'PR-RAS'!E647</f>
        <v>123627.81</v>
      </c>
      <c r="E641" s="1">
        <v>0</v>
      </c>
      <c r="F641" s="1">
        <v>0</v>
      </c>
      <c r="G641" s="2">
        <f t="shared" si="10"/>
        <v>226616.6336</v>
      </c>
      <c r="H641" s="2">
        <f t="shared" si="11"/>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35468.379999999997</v>
      </c>
      <c r="D642" s="1">
        <f>'PR-RAS'!E649</f>
        <v>22872.45</v>
      </c>
      <c r="E642" s="1">
        <v>0</v>
      </c>
      <c r="F642" s="1">
        <v>0</v>
      </c>
      <c r="G642" s="2">
        <f t="shared" si="10"/>
        <v>52057.712480000002</v>
      </c>
      <c r="H642" s="2">
        <f t="shared" si="11"/>
        <v>0.82999999999810825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306700.94</v>
      </c>
      <c r="D643" s="1">
        <f>'PR-RAS'!E650</f>
        <v>209108.87</v>
      </c>
      <c r="E643" s="1">
        <v>0</v>
      </c>
      <c r="F643" s="1">
        <v>0</v>
      </c>
      <c r="G643" s="2">
        <f t="shared" si="10"/>
        <v>465397.79255999997</v>
      </c>
      <c r="H643" s="2">
        <f t="shared" si="11"/>
        <v>0.19000000000232831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319296.87</v>
      </c>
      <c r="D644" s="1">
        <f>'PR-RAS'!E651</f>
        <v>183939.88</v>
      </c>
      <c r="E644" s="1">
        <v>0</v>
      </c>
      <c r="F644" s="1">
        <v>0</v>
      </c>
      <c r="G644" s="2">
        <f t="shared" si="10"/>
        <v>441854.57309000002</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22872.450000000012</v>
      </c>
      <c r="D645" s="1">
        <f>'PR-RAS'!E652</f>
        <v>48041.440000000002</v>
      </c>
      <c r="E645" s="1">
        <v>0</v>
      </c>
      <c r="F645" s="1">
        <v>0</v>
      </c>
      <c r="G645" s="2">
        <f t="shared" si="10"/>
        <v>76607.23252000002</v>
      </c>
      <c r="H645" s="2">
        <f t="shared" si="11"/>
        <v>0.89000000001396984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73</v>
      </c>
      <c r="D647" s="1">
        <f>'PR-RAS'!E654</f>
        <v>72</v>
      </c>
      <c r="E647" s="1">
        <v>0</v>
      </c>
      <c r="F647" s="1">
        <v>0</v>
      </c>
      <c r="G647" s="2">
        <f t="shared" si="10"/>
        <v>140.18200000000002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58</v>
      </c>
      <c r="D649" s="1">
        <f>'PR-RAS'!E656</f>
        <v>57</v>
      </c>
      <c r="E649" s="1">
        <v>0</v>
      </c>
      <c r="F649" s="1">
        <v>0</v>
      </c>
      <c r="G649" s="2">
        <f t="shared" si="10"/>
        <v>111.456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1313783.6000000001</v>
      </c>
      <c r="D668" s="1">
        <f>'PR-RAS'!E675</f>
        <v>1449309.57</v>
      </c>
      <c r="E668" s="1">
        <v>0</v>
      </c>
      <c r="F668" s="1">
        <v>0</v>
      </c>
      <c r="G668" s="2">
        <f t="shared" si="10"/>
        <v>2809672.6275800001</v>
      </c>
      <c r="H668" s="2">
        <f t="shared" si="11"/>
        <v>0.82999999984167516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1353.11</v>
      </c>
      <c r="D670" s="1">
        <f>'PR-RAS'!E677</f>
        <v>1038.6400000000001</v>
      </c>
      <c r="E670" s="1">
        <v>0</v>
      </c>
      <c r="F670" s="1">
        <v>0</v>
      </c>
      <c r="G670" s="2">
        <f t="shared" si="10"/>
        <v>2294.9309100000005</v>
      </c>
      <c r="H670" s="2">
        <f t="shared" si="11"/>
        <v>0.46999999999979991</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2934.81</v>
      </c>
      <c r="D687" s="1">
        <f>'PR-RAS'!E694</f>
        <v>21669.599999999999</v>
      </c>
      <c r="E687" s="1">
        <v>0</v>
      </c>
      <c r="F687" s="1">
        <v>0</v>
      </c>
      <c r="G687" s="2">
        <f t="shared" si="10"/>
        <v>31743.970859999998</v>
      </c>
      <c r="H687" s="2">
        <f t="shared" si="11"/>
        <v>0.59000000000150976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10670.92</v>
      </c>
      <c r="D703" s="1">
        <f>'PR-RAS'!E710</f>
        <v>10820</v>
      </c>
      <c r="E703" s="1">
        <v>0</v>
      </c>
      <c r="F703" s="1">
        <v>0</v>
      </c>
      <c r="G703" s="2">
        <f t="shared" si="10"/>
        <v>22682.265839999996</v>
      </c>
      <c r="H703" s="2">
        <f t="shared" si="11"/>
        <v>7.999999999992724E-2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2399.8000000000002</v>
      </c>
      <c r="E709" s="1">
        <v>0</v>
      </c>
      <c r="F709" s="1">
        <v>0</v>
      </c>
      <c r="G709" s="2">
        <f t="shared" si="10"/>
        <v>3398.1168000000002</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4877.0600000000004</v>
      </c>
      <c r="D710" s="1">
        <f>'PR-RAS'!E717</f>
        <v>2871.93</v>
      </c>
      <c r="E710" s="1">
        <v>0</v>
      </c>
      <c r="F710" s="1">
        <v>0</v>
      </c>
      <c r="G710" s="2">
        <f t="shared" si="10"/>
        <v>7530.2322799999993</v>
      </c>
      <c r="H710" s="2">
        <f t="shared" si="11"/>
        <v>0.13000000000056389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18222.77</v>
      </c>
      <c r="D711" s="1">
        <f>'PR-RAS'!E718</f>
        <v>19815.34</v>
      </c>
      <c r="E711" s="1">
        <v>0</v>
      </c>
      <c r="F711" s="1">
        <v>0</v>
      </c>
      <c r="G711" s="2">
        <f t="shared" si="10"/>
        <v>41075.949499999995</v>
      </c>
      <c r="H711" s="2">
        <f t="shared" si="11"/>
        <v>0.56999999999970896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3822.42</v>
      </c>
      <c r="D713" s="1">
        <f>'PR-RAS'!E720</f>
        <v>3832.6</v>
      </c>
      <c r="E713" s="1">
        <v>0</v>
      </c>
      <c r="F713" s="1">
        <v>0</v>
      </c>
      <c r="G713" s="2">
        <f t="shared" si="10"/>
        <v>8179.1854399999993</v>
      </c>
      <c r="H713" s="2">
        <f t="shared" si="11"/>
        <v>0.82000000000016371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533.74</v>
      </c>
      <c r="D715" s="1">
        <f>'PR-RAS'!E722</f>
        <v>577.98</v>
      </c>
      <c r="E715" s="1">
        <v>0</v>
      </c>
      <c r="F715" s="1">
        <v>0</v>
      </c>
      <c r="G715" s="2">
        <f t="shared" si="10"/>
        <v>1206.4458</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265.45</v>
      </c>
      <c r="D816" s="1">
        <f>'PR-RAS'!E823</f>
        <v>0</v>
      </c>
      <c r="E816" s="1">
        <v>0</v>
      </c>
      <c r="F816" s="1">
        <v>0</v>
      </c>
      <c r="G816" s="2">
        <f t="shared" si="18"/>
        <v>216.34174999999999</v>
      </c>
      <c r="H816" s="2">
        <f t="shared" si="19"/>
        <v>0.44999999999998863</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850239.55</v>
      </c>
      <c r="D984" s="6">
        <f>BILANCA!E6</f>
        <v>865640.11</v>
      </c>
      <c r="E984" s="6">
        <v>0</v>
      </c>
      <c r="F984" s="6">
        <v>0</v>
      </c>
      <c r="G984" s="7">
        <f t="shared" ref="G984:G1241" si="22">B984/1000*C984+B984/500*D984</f>
        <v>2581.5197699999999</v>
      </c>
      <c r="H984" s="7">
        <f t="shared" si="19"/>
        <v>0.55999999993946403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710831.57000000007</v>
      </c>
      <c r="D985" s="1">
        <f>BILANCA!E7</f>
        <v>684250.97</v>
      </c>
      <c r="E985" s="1">
        <v>0</v>
      </c>
      <c r="F985" s="1">
        <v>0</v>
      </c>
      <c r="G985" s="2">
        <f t="shared" si="22"/>
        <v>4158.6670199999999</v>
      </c>
      <c r="H985" s="2">
        <f t="shared" si="19"/>
        <v>0.4599999999627471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196589.14</v>
      </c>
      <c r="D986" s="1">
        <f>BILANCA!E8</f>
        <v>196589.14</v>
      </c>
      <c r="E986" s="1">
        <v>0</v>
      </c>
      <c r="F986" s="1">
        <v>0</v>
      </c>
      <c r="G986" s="2">
        <f t="shared" si="22"/>
        <v>1769.3022599999999</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196589.14</v>
      </c>
      <c r="D987" s="1">
        <f>BILANCA!E9</f>
        <v>196589.14</v>
      </c>
      <c r="E987" s="1">
        <v>0</v>
      </c>
      <c r="F987" s="1">
        <v>0</v>
      </c>
      <c r="G987" s="2">
        <f t="shared" si="22"/>
        <v>2359.0696800000001</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514242.43</v>
      </c>
      <c r="D990" s="1">
        <f>BILANCA!E12</f>
        <v>487661.83</v>
      </c>
      <c r="E990" s="1">
        <v>0</v>
      </c>
      <c r="F990" s="1">
        <v>0</v>
      </c>
      <c r="G990" s="2">
        <f t="shared" si="22"/>
        <v>10426.96263</v>
      </c>
      <c r="H990" s="2">
        <f t="shared" si="19"/>
        <v>0.59999999997671694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353267.44999999995</v>
      </c>
      <c r="D991" s="1">
        <f>BILANCA!E13</f>
        <v>343769.77999999997</v>
      </c>
      <c r="E991" s="1">
        <v>0</v>
      </c>
      <c r="F991" s="1">
        <v>0</v>
      </c>
      <c r="G991" s="2">
        <f t="shared" si="22"/>
        <v>8326.4560799999999</v>
      </c>
      <c r="H991" s="2">
        <f t="shared" si="19"/>
        <v>0.66999999998370185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784820.2</v>
      </c>
      <c r="D993" s="1">
        <f>BILANCA!E15</f>
        <v>784820.2</v>
      </c>
      <c r="E993" s="1">
        <v>0</v>
      </c>
      <c r="F993" s="1">
        <v>0</v>
      </c>
      <c r="G993" s="2">
        <f t="shared" si="22"/>
        <v>23544.606</v>
      </c>
      <c r="H993" s="2">
        <f t="shared" si="19"/>
        <v>0.39999999990686774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431552.75</v>
      </c>
      <c r="D996" s="1">
        <f>BILANCA!E18</f>
        <v>441050.42</v>
      </c>
      <c r="E996" s="1">
        <v>0</v>
      </c>
      <c r="F996" s="1">
        <v>0</v>
      </c>
      <c r="G996" s="2">
        <f t="shared" si="22"/>
        <v>17077.49667</v>
      </c>
      <c r="H996" s="2">
        <f t="shared" si="19"/>
        <v>0.66999999998370185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148827.37000000005</v>
      </c>
      <c r="D997" s="1">
        <f>BILANCA!E19</f>
        <v>141059.85</v>
      </c>
      <c r="E997" s="1">
        <v>0</v>
      </c>
      <c r="F997" s="1">
        <v>0</v>
      </c>
      <c r="G997" s="2">
        <f t="shared" si="22"/>
        <v>6033.2589800000014</v>
      </c>
      <c r="H997" s="2">
        <f t="shared" si="19"/>
        <v>0.52000000004773028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131077.71</v>
      </c>
      <c r="D998" s="1">
        <f>BILANCA!E20</f>
        <v>126844.42</v>
      </c>
      <c r="E998" s="1">
        <v>0</v>
      </c>
      <c r="F998" s="1">
        <v>0</v>
      </c>
      <c r="G998" s="2">
        <f t="shared" si="22"/>
        <v>5771.4982499999996</v>
      </c>
      <c r="H998" s="2">
        <f t="shared" si="19"/>
        <v>0.71000000000640284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8085.84</v>
      </c>
      <c r="D999" s="1">
        <f>BILANCA!E21</f>
        <v>8085.84</v>
      </c>
      <c r="E999" s="1">
        <v>0</v>
      </c>
      <c r="F999" s="1">
        <v>0</v>
      </c>
      <c r="G999" s="2">
        <f t="shared" si="22"/>
        <v>388.12032000000005</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163536.35</v>
      </c>
      <c r="D1000" s="1">
        <f>BILANCA!E22</f>
        <v>164911.35</v>
      </c>
      <c r="E1000" s="1">
        <v>0</v>
      </c>
      <c r="F1000" s="1">
        <v>0</v>
      </c>
      <c r="G1000" s="2">
        <f t="shared" si="22"/>
        <v>8387.1038500000013</v>
      </c>
      <c r="H1000" s="2">
        <f t="shared" si="19"/>
        <v>0.70000000001164153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968.7</v>
      </c>
      <c r="D1001" s="1">
        <f>BILANCA!E23</f>
        <v>968.7</v>
      </c>
      <c r="E1001" s="1">
        <v>0</v>
      </c>
      <c r="F1001" s="1">
        <v>0</v>
      </c>
      <c r="G1001" s="2">
        <f t="shared" si="22"/>
        <v>52.309799999999996</v>
      </c>
      <c r="H1001" s="2">
        <f t="shared" si="19"/>
        <v>0.59999999999990905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6440.96</v>
      </c>
      <c r="D1003" s="1">
        <f>BILANCA!E25</f>
        <v>6244</v>
      </c>
      <c r="E1003" s="1">
        <v>0</v>
      </c>
      <c r="F1003" s="1">
        <v>0</v>
      </c>
      <c r="G1003" s="2">
        <f t="shared" si="22"/>
        <v>378.57920000000001</v>
      </c>
      <c r="H1003" s="2">
        <f t="shared" si="19"/>
        <v>3.999999999996362E-2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2179.13</v>
      </c>
      <c r="E1004" s="1">
        <v>0</v>
      </c>
      <c r="F1004" s="1">
        <v>0</v>
      </c>
      <c r="G1004" s="2">
        <f t="shared" si="22"/>
        <v>91.523460000000014</v>
      </c>
      <c r="H1004" s="2">
        <f t="shared" si="19"/>
        <v>0.13000000000010914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161282.19</v>
      </c>
      <c r="D1006" s="1">
        <f>BILANCA!E28</f>
        <v>168173.59</v>
      </c>
      <c r="E1006" s="1">
        <v>0</v>
      </c>
      <c r="F1006" s="1">
        <v>0</v>
      </c>
      <c r="G1006" s="2">
        <f t="shared" si="22"/>
        <v>11445.47551</v>
      </c>
      <c r="H1006" s="2">
        <f t="shared" si="19"/>
        <v>0.60000000000582077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12147.61</v>
      </c>
      <c r="D1013" s="1">
        <f>BILANCA!E35</f>
        <v>2832.1999999999971</v>
      </c>
      <c r="E1013" s="1">
        <v>0</v>
      </c>
      <c r="F1013" s="1">
        <v>0</v>
      </c>
      <c r="G1013" s="2">
        <f t="shared" si="22"/>
        <v>534.36029999999982</v>
      </c>
      <c r="H1013" s="2">
        <f t="shared" si="19"/>
        <v>0.58999999999650754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50506.04</v>
      </c>
      <c r="D1014" s="1">
        <f>BILANCA!E36</f>
        <v>51306.84</v>
      </c>
      <c r="E1014" s="1">
        <v>0</v>
      </c>
      <c r="F1014" s="1">
        <v>0</v>
      </c>
      <c r="G1014" s="2">
        <f t="shared" si="22"/>
        <v>4746.7113199999994</v>
      </c>
      <c r="H1014" s="2">
        <f t="shared" si="19"/>
        <v>0.20000000000436557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583.98</v>
      </c>
      <c r="D1015" s="1">
        <f>BILANCA!E37</f>
        <v>583.98</v>
      </c>
      <c r="E1015" s="1">
        <v>0</v>
      </c>
      <c r="F1015" s="1">
        <v>0</v>
      </c>
      <c r="G1015" s="2">
        <f t="shared" si="22"/>
        <v>56.062080000000009</v>
      </c>
      <c r="H1015" s="2">
        <f t="shared" si="19"/>
        <v>3.999999999996362E-2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38942.410000000003</v>
      </c>
      <c r="D1018" s="1">
        <f>BILANCA!E40</f>
        <v>49058.62</v>
      </c>
      <c r="E1018" s="1">
        <v>0</v>
      </c>
      <c r="F1018" s="1">
        <v>0</v>
      </c>
      <c r="G1018" s="2">
        <f t="shared" si="22"/>
        <v>4797.0877500000006</v>
      </c>
      <c r="H1018" s="2">
        <f t="shared" si="19"/>
        <v>0.79000000000087311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86367.6</v>
      </c>
      <c r="D1032" s="1">
        <f>BILANCA!E54</f>
        <v>90304.98</v>
      </c>
      <c r="E1032" s="1">
        <v>0</v>
      </c>
      <c r="F1032" s="1">
        <v>0</v>
      </c>
      <c r="G1032" s="2">
        <f t="shared" si="22"/>
        <v>13081.900440000001</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86367.6</v>
      </c>
      <c r="D1033" s="1">
        <f>BILANCA!E55</f>
        <v>90304.98</v>
      </c>
      <c r="E1033" s="1">
        <v>0</v>
      </c>
      <c r="F1033" s="1">
        <v>0</v>
      </c>
      <c r="G1033" s="2">
        <f t="shared" si="22"/>
        <v>13348.878000000001</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139407.97999999998</v>
      </c>
      <c r="D1046" s="1">
        <f>BILANCA!E68</f>
        <v>181389.13999999998</v>
      </c>
      <c r="E1046" s="1">
        <v>0</v>
      </c>
      <c r="F1046" s="1">
        <v>0</v>
      </c>
      <c r="G1046" s="2">
        <f t="shared" si="22"/>
        <v>31637.734379999994</v>
      </c>
      <c r="H1046" s="2">
        <f t="shared" si="19"/>
        <v>0.16000000000349246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22872.45</v>
      </c>
      <c r="D1047" s="1">
        <f>BILANCA!E69</f>
        <v>48041.439999999995</v>
      </c>
      <c r="E1047" s="1">
        <v>0</v>
      </c>
      <c r="F1047" s="1">
        <v>0</v>
      </c>
      <c r="G1047" s="2">
        <f t="shared" si="22"/>
        <v>7613.1411199999993</v>
      </c>
      <c r="H1047" s="2">
        <f t="shared" si="19"/>
        <v>0.88999999999577994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22872.45</v>
      </c>
      <c r="D1048" s="1">
        <f>BILANCA!E70</f>
        <v>47661.63</v>
      </c>
      <c r="E1048" s="1">
        <v>0</v>
      </c>
      <c r="F1048" s="1">
        <v>0</v>
      </c>
      <c r="G1048" s="2">
        <f t="shared" si="22"/>
        <v>7682.7211499999994</v>
      </c>
      <c r="H1048" s="2">
        <f t="shared" si="19"/>
        <v>0.82000000000334694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22872.45</v>
      </c>
      <c r="D1050" s="1">
        <f>BILANCA!E72</f>
        <v>47661.63</v>
      </c>
      <c r="E1050" s="1">
        <v>0</v>
      </c>
      <c r="F1050" s="1">
        <v>0</v>
      </c>
      <c r="G1050" s="2">
        <f t="shared" si="22"/>
        <v>7919.1125699999993</v>
      </c>
      <c r="H1050" s="2">
        <f t="shared" si="19"/>
        <v>0.82000000000334694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379.81</v>
      </c>
      <c r="E1054" s="1">
        <v>0</v>
      </c>
      <c r="F1054" s="1">
        <v>0</v>
      </c>
      <c r="G1054" s="2">
        <f t="shared" si="22"/>
        <v>53.933019999999992</v>
      </c>
      <c r="H1054" s="2">
        <f t="shared" si="19"/>
        <v>0.18999999999999773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9702.66</v>
      </c>
      <c r="D1056" s="1">
        <f>BILANCA!E78</f>
        <v>9719.89</v>
      </c>
      <c r="E1056" s="1">
        <v>0</v>
      </c>
      <c r="F1056" s="1">
        <v>0</v>
      </c>
      <c r="G1056" s="2">
        <f t="shared" si="22"/>
        <v>2127.3981199999998</v>
      </c>
      <c r="H1056" s="2">
        <f t="shared" si="19"/>
        <v>0.4500000000007276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9702.66</v>
      </c>
      <c r="D1064" s="1">
        <f>BILANCA!E86</f>
        <v>9719.89</v>
      </c>
      <c r="E1064" s="1">
        <v>0</v>
      </c>
      <c r="F1064" s="1">
        <v>0</v>
      </c>
      <c r="G1064" s="2">
        <f t="shared" si="22"/>
        <v>2360.53764</v>
      </c>
      <c r="H1064" s="2">
        <f t="shared" si="19"/>
        <v>0.4500000000007276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106832.87</v>
      </c>
      <c r="D1148" s="1">
        <f>BILANCA!E170</f>
        <v>123627.81</v>
      </c>
      <c r="E1148" s="1">
        <v>0</v>
      </c>
      <c r="F1148" s="1">
        <v>0</v>
      </c>
      <c r="G1148" s="2">
        <f t="shared" si="22"/>
        <v>58424.600850000003</v>
      </c>
      <c r="H1148" s="2">
        <f t="shared" si="23"/>
        <v>0.32000000000698492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331.83</v>
      </c>
      <c r="D1149" s="1">
        <f>BILANCA!E171</f>
        <v>0</v>
      </c>
      <c r="E1149" s="1">
        <v>0</v>
      </c>
      <c r="F1149" s="1">
        <v>0</v>
      </c>
      <c r="G1149" s="2">
        <f t="shared" si="22"/>
        <v>55.083779999999997</v>
      </c>
      <c r="H1149" s="2">
        <f t="shared" si="23"/>
        <v>0.17000000000001592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106501.04</v>
      </c>
      <c r="D1151" s="1">
        <f>BILANCA!E173</f>
        <v>123627.81</v>
      </c>
      <c r="E1151" s="1">
        <v>0</v>
      </c>
      <c r="F1151" s="1">
        <v>0</v>
      </c>
      <c r="G1151" s="2">
        <f t="shared" si="22"/>
        <v>59431.118879999995</v>
      </c>
      <c r="H1151" s="2">
        <f t="shared" si="23"/>
        <v>0.22999999999592546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850239.55</v>
      </c>
      <c r="D1152" s="1">
        <f>BILANCA!E175</f>
        <v>865640.10999999987</v>
      </c>
      <c r="E1152" s="1">
        <v>0</v>
      </c>
      <c r="F1152" s="1">
        <v>0</v>
      </c>
      <c r="G1152" s="2">
        <f t="shared" si="22"/>
        <v>436276.84113000002</v>
      </c>
      <c r="H1152" s="2">
        <f t="shared" si="23"/>
        <v>0.55999999982304871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119804.16999999998</v>
      </c>
      <c r="D1153" s="1">
        <f>BILANCA!E176</f>
        <v>136182.71</v>
      </c>
      <c r="E1153" s="1">
        <v>0</v>
      </c>
      <c r="F1153" s="1">
        <v>0</v>
      </c>
      <c r="G1153" s="2">
        <f t="shared" si="22"/>
        <v>66668.830300000001</v>
      </c>
      <c r="H1153" s="2">
        <f t="shared" si="23"/>
        <v>0.45999999999185093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119804.16999999998</v>
      </c>
      <c r="D1154" s="1">
        <f>BILANCA!E177</f>
        <v>135831.78</v>
      </c>
      <c r="E1154" s="1">
        <v>0</v>
      </c>
      <c r="F1154" s="1">
        <v>0</v>
      </c>
      <c r="G1154" s="2">
        <f t="shared" si="22"/>
        <v>66940.981830000004</v>
      </c>
      <c r="H1154" s="2">
        <f t="shared" si="23"/>
        <v>0.38999999998486601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106501.04</v>
      </c>
      <c r="D1155" s="1">
        <f>BILANCA!E178</f>
        <v>123627.81</v>
      </c>
      <c r="E1155" s="1">
        <v>0</v>
      </c>
      <c r="F1155" s="1">
        <v>0</v>
      </c>
      <c r="G1155" s="2">
        <f t="shared" si="22"/>
        <v>60846.145519999991</v>
      </c>
      <c r="H1155" s="2">
        <f t="shared" si="23"/>
        <v>0.22999999999592546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2785.42</v>
      </c>
      <c r="D1156" s="1">
        <f>BILANCA!E179</f>
        <v>1918.77</v>
      </c>
      <c r="E1156" s="1">
        <v>0</v>
      </c>
      <c r="F1156" s="1">
        <v>0</v>
      </c>
      <c r="G1156" s="2">
        <f t="shared" si="22"/>
        <v>1145.77208</v>
      </c>
      <c r="H1156" s="2">
        <f t="shared" si="23"/>
        <v>0.65000000000009095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59.92</v>
      </c>
      <c r="D1157" s="1">
        <f>BILANCA!E180</f>
        <v>71.61</v>
      </c>
      <c r="E1157" s="1">
        <v>0</v>
      </c>
      <c r="F1157" s="1">
        <v>0</v>
      </c>
      <c r="G1157" s="2">
        <f t="shared" si="22"/>
        <v>35.346359999999997</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59.92</v>
      </c>
      <c r="D1160" s="1">
        <f>BILANCA!E183</f>
        <v>71.61</v>
      </c>
      <c r="E1160" s="1">
        <v>0</v>
      </c>
      <c r="F1160" s="1">
        <v>0</v>
      </c>
      <c r="G1160" s="2">
        <f t="shared" si="22"/>
        <v>35.955780000000004</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265.45</v>
      </c>
      <c r="D1163" s="1">
        <f>BILANCA!E186</f>
        <v>0</v>
      </c>
      <c r="E1163" s="1">
        <v>0</v>
      </c>
      <c r="F1163" s="1">
        <v>0</v>
      </c>
      <c r="G1163" s="2">
        <f t="shared" si="22"/>
        <v>47.780999999999999</v>
      </c>
      <c r="H1163" s="2">
        <f t="shared" si="23"/>
        <v>0.44999999999998863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10192.34</v>
      </c>
      <c r="D1165" s="1">
        <f>BILANCA!E188</f>
        <v>10213.59</v>
      </c>
      <c r="E1165" s="1">
        <v>0</v>
      </c>
      <c r="F1165" s="1">
        <v>0</v>
      </c>
      <c r="G1165" s="2">
        <f t="shared" si="22"/>
        <v>5572.7526399999997</v>
      </c>
      <c r="H1165" s="2">
        <f t="shared" si="23"/>
        <v>0.75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350.93</v>
      </c>
      <c r="E1166" s="1">
        <v>0</v>
      </c>
      <c r="F1166" s="1">
        <v>0</v>
      </c>
      <c r="G1166" s="2">
        <f t="shared" si="22"/>
        <v>128.44038</v>
      </c>
      <c r="H1166" s="2">
        <f t="shared" si="23"/>
        <v>6.9999999999993179E-2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730435.38</v>
      </c>
      <c r="D1214" s="1">
        <f>BILANCA!E237</f>
        <v>729457.39999999991</v>
      </c>
      <c r="E1214" s="1">
        <v>0</v>
      </c>
      <c r="F1214" s="1">
        <v>0</v>
      </c>
      <c r="G1214" s="2">
        <f t="shared" si="22"/>
        <v>505739.89157999994</v>
      </c>
      <c r="H1214" s="2">
        <f t="shared" si="23"/>
        <v>0.77999999991152436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710831.54</v>
      </c>
      <c r="D1215" s="1">
        <f>BILANCA!E238</f>
        <v>684250.97</v>
      </c>
      <c r="E1215" s="1">
        <v>0</v>
      </c>
      <c r="F1215" s="1">
        <v>0</v>
      </c>
      <c r="G1215" s="2">
        <f t="shared" si="22"/>
        <v>482405.36736000003</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710831.54</v>
      </c>
      <c r="D1216" s="1">
        <f>BILANCA!E239</f>
        <v>684250.97</v>
      </c>
      <c r="E1216" s="1">
        <v>0</v>
      </c>
      <c r="F1216" s="1">
        <v>0</v>
      </c>
      <c r="G1216" s="2">
        <f t="shared" si="22"/>
        <v>484484.70084000006</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556673.14</v>
      </c>
      <c r="D1217" s="1">
        <f>BILANCA!E240</f>
        <v>530092.56999999995</v>
      </c>
      <c r="E1217" s="1">
        <v>0</v>
      </c>
      <c r="F1217" s="1">
        <v>0</v>
      </c>
      <c r="G1217" s="2">
        <f t="shared" si="22"/>
        <v>378344.83752</v>
      </c>
      <c r="H1217" s="2">
        <f t="shared" si="23"/>
        <v>0.57000000006519258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154158.39999999999</v>
      </c>
      <c r="D1218" s="1">
        <f>BILANCA!E241</f>
        <v>154158.39999999999</v>
      </c>
      <c r="E1218" s="1">
        <v>0</v>
      </c>
      <c r="F1218" s="1">
        <v>0</v>
      </c>
      <c r="G1218" s="2">
        <f t="shared" si="22"/>
        <v>108681.67199999999</v>
      </c>
      <c r="H1218" s="2">
        <f t="shared" si="23"/>
        <v>0.79999999998835847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19603.839999999967</v>
      </c>
      <c r="D1222" s="1">
        <f>BILANCA!E245</f>
        <v>45206.429999999993</v>
      </c>
      <c r="E1222" s="1">
        <v>0</v>
      </c>
      <c r="F1222" s="1">
        <v>0</v>
      </c>
      <c r="G1222" s="2">
        <f t="shared" si="22"/>
        <v>26293.991299999987</v>
      </c>
      <c r="H1222" s="2">
        <f t="shared" si="23"/>
        <v>0.59000000002561137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377372.29</v>
      </c>
      <c r="D1223" s="1">
        <f>BILANCA!E246</f>
        <v>404992.79</v>
      </c>
      <c r="E1223" s="1">
        <v>0</v>
      </c>
      <c r="F1223" s="1">
        <v>0</v>
      </c>
      <c r="G1223" s="2">
        <f t="shared" si="22"/>
        <v>284965.88879999996</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377372.29</v>
      </c>
      <c r="D1224" s="1">
        <f>BILANCA!E247</f>
        <v>404992.79</v>
      </c>
      <c r="E1224" s="1">
        <v>0</v>
      </c>
      <c r="F1224" s="1">
        <v>0</v>
      </c>
      <c r="G1224" s="2">
        <f t="shared" si="22"/>
        <v>286153.24666999996</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357768.45</v>
      </c>
      <c r="D1227" s="1">
        <f>BILANCA!E250</f>
        <v>359786.36</v>
      </c>
      <c r="E1227" s="1">
        <v>0</v>
      </c>
      <c r="F1227" s="1">
        <v>0</v>
      </c>
      <c r="G1227" s="2">
        <f t="shared" si="22"/>
        <v>262871.24547999998</v>
      </c>
      <c r="H1227" s="2">
        <f t="shared" si="23"/>
        <v>0.80999999999767169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357768.45</v>
      </c>
      <c r="D1229" s="1">
        <f>BILANCA!E252</f>
        <v>359786.36</v>
      </c>
      <c r="E1229" s="1">
        <v>0</v>
      </c>
      <c r="F1229" s="1">
        <v>0</v>
      </c>
      <c r="G1229" s="2">
        <f t="shared" si="22"/>
        <v>265025.92781999998</v>
      </c>
      <c r="H1229" s="2">
        <f t="shared" si="23"/>
        <v>0.80999999999767169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28886.71</v>
      </c>
      <c r="D1236" s="1">
        <f>BILANCA!E259</f>
        <v>41314.449999999997</v>
      </c>
      <c r="E1236" s="1">
        <v>0</v>
      </c>
      <c r="F1236" s="1">
        <v>0</v>
      </c>
      <c r="G1236" s="2">
        <f t="shared" si="22"/>
        <v>28213.449329999996</v>
      </c>
      <c r="H1236" s="2">
        <f t="shared" si="23"/>
        <v>0.73999999999796273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28886.71</v>
      </c>
      <c r="D1237" s="1">
        <f>BILANCA!E260</f>
        <v>41314.449999999997</v>
      </c>
      <c r="E1237" s="1">
        <v>0</v>
      </c>
      <c r="F1237" s="1">
        <v>0</v>
      </c>
      <c r="G1237" s="2">
        <f t="shared" si="22"/>
        <v>28324.964939999998</v>
      </c>
      <c r="H1237" s="2">
        <f t="shared" si="23"/>
        <v>0.73999999999796273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9702.66</v>
      </c>
      <c r="D1244" s="1">
        <f>BILANCA!E268</f>
        <v>9719.89</v>
      </c>
      <c r="E1244" s="1">
        <v>0</v>
      </c>
      <c r="F1244" s="1">
        <v>0</v>
      </c>
      <c r="G1244" s="2">
        <f t="shared" si="24"/>
        <v>7606.1768400000001</v>
      </c>
      <c r="H1244" s="2">
        <f t="shared" si="23"/>
        <v>0.4500000000007276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119804.17</v>
      </c>
      <c r="D1263" s="1">
        <f>BILANCA!E287</f>
        <v>135831.78</v>
      </c>
      <c r="E1263" s="1">
        <v>0</v>
      </c>
      <c r="F1263" s="1">
        <v>0</v>
      </c>
      <c r="G1263" s="2">
        <f t="shared" si="24"/>
        <v>109610.96440000001</v>
      </c>
      <c r="H1263" s="2">
        <f t="shared" si="23"/>
        <v>0.38999999999941792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350.93</v>
      </c>
      <c r="E1265" s="1">
        <v>0</v>
      </c>
      <c r="F1265" s="1">
        <v>0</v>
      </c>
      <c r="G1265" s="2">
        <f t="shared" si="24"/>
        <v>197.92451999999997</v>
      </c>
      <c r="H1265" s="2">
        <f t="shared" si="23"/>
        <v>6.9999999999993179E-2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489.68</v>
      </c>
      <c r="D1274" s="1">
        <f>BILANCA!E298</f>
        <v>493.7</v>
      </c>
      <c r="E1274" s="1">
        <v>0</v>
      </c>
      <c r="F1274" s="1">
        <v>0</v>
      </c>
      <c r="G1274" s="2">
        <f t="shared" si="24"/>
        <v>429.83028000000002</v>
      </c>
      <c r="H1274" s="2">
        <f t="shared" si="23"/>
        <v>0.62000000000000455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9702.66</v>
      </c>
      <c r="D1278" s="1">
        <f>BILANCA!E302</f>
        <v>9719.89</v>
      </c>
      <c r="E1278" s="1">
        <v>0</v>
      </c>
      <c r="F1278" s="1">
        <v>0</v>
      </c>
      <c r="G1278" s="2">
        <f t="shared" si="24"/>
        <v>8597.0197999999982</v>
      </c>
      <c r="H1278" s="2">
        <f t="shared" si="23"/>
        <v>0.4500000000007276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1545581.49</v>
      </c>
      <c r="D1408" s="1">
        <f>'RAS-funkcijski'!E114</f>
        <v>1590989.19</v>
      </c>
      <c r="E1408" s="1">
        <v>0</v>
      </c>
      <c r="F1408" s="1">
        <v>0</v>
      </c>
      <c r="G1408" s="2">
        <f t="shared" si="24"/>
        <v>520031.58569999994</v>
      </c>
      <c r="H1408" s="2">
        <f t="shared" si="27"/>
        <v>0.67999999993480742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1545581.49</v>
      </c>
      <c r="D1412" s="1">
        <f>'RAS-funkcijski'!E118</f>
        <v>1590989.19</v>
      </c>
      <c r="E1412" s="1">
        <v>0</v>
      </c>
      <c r="F1412" s="1">
        <v>0</v>
      </c>
      <c r="G1412" s="2">
        <f t="shared" si="24"/>
        <v>538941.82518000004</v>
      </c>
      <c r="H1412" s="2">
        <f t="shared" si="27"/>
        <v>0.67999999993480742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1545581.49</v>
      </c>
      <c r="D1414" s="1">
        <f>'RAS-funkcijski'!E120</f>
        <v>1590989.19</v>
      </c>
      <c r="E1414" s="1">
        <v>0</v>
      </c>
      <c r="F1414" s="1">
        <v>0</v>
      </c>
      <c r="G1414" s="2">
        <f t="shared" si="24"/>
        <v>548396.94492000004</v>
      </c>
      <c r="H1414" s="2">
        <f t="shared" si="27"/>
        <v>0.67999999993480742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1545581.49</v>
      </c>
      <c r="D1435" s="13">
        <f>'RAS-funkcijski'!E141</f>
        <v>1590989.19</v>
      </c>
      <c r="E1435" s="13">
        <v>0</v>
      </c>
      <c r="F1435" s="13">
        <v>0</v>
      </c>
      <c r="G1435" s="14">
        <f t="shared" si="24"/>
        <v>647675.70218999998</v>
      </c>
      <c r="H1435" s="14">
        <f t="shared" si="27"/>
        <v>0.67999999993480742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201.65</v>
      </c>
      <c r="E1436" s="6">
        <v>0</v>
      </c>
      <c r="F1436" s="6">
        <v>0</v>
      </c>
      <c r="G1436" s="7">
        <f t="shared" si="24"/>
        <v>0.40330000000000005</v>
      </c>
      <c r="H1436" s="7">
        <f t="shared" si="27"/>
        <v>0.34999999999999432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201.65</v>
      </c>
      <c r="E1437" s="1">
        <v>0</v>
      </c>
      <c r="F1437" s="1">
        <v>0</v>
      </c>
      <c r="G1437" s="2">
        <f t="shared" si="24"/>
        <v>0.80660000000000009</v>
      </c>
      <c r="H1437" s="2">
        <f t="shared" si="27"/>
        <v>0.34999999999999432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201.65</v>
      </c>
      <c r="E1438" s="1">
        <v>0</v>
      </c>
      <c r="F1438" s="1">
        <v>0</v>
      </c>
      <c r="G1438" s="2">
        <f t="shared" si="24"/>
        <v>1.2099</v>
      </c>
      <c r="H1438" s="2">
        <f t="shared" si="27"/>
        <v>0.34999999999999432</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201.65</v>
      </c>
      <c r="E1439" s="1">
        <v>0</v>
      </c>
      <c r="F1439" s="1">
        <v>0</v>
      </c>
      <c r="G1439" s="2">
        <f t="shared" si="24"/>
        <v>1.6132000000000002</v>
      </c>
      <c r="H1439" s="2">
        <f t="shared" si="27"/>
        <v>0.34999999999999432</v>
      </c>
      <c r="I1439" s="10">
        <f t="shared" ref="I1439:I1444" si="28">G1439*H1439</f>
        <v>0.56461999999999091</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119804.17</v>
      </c>
      <c r="D1480" s="6"/>
      <c r="E1480" s="6">
        <v>0</v>
      </c>
      <c r="F1480" s="6">
        <v>0</v>
      </c>
      <c r="G1480" s="7">
        <f t="shared" ref="G1480:G1580" si="34">B1480/1000*C1480</f>
        <v>119.80417</v>
      </c>
      <c r="H1480" s="7">
        <f t="shared" ref="H1480:H1580" si="35">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1615705.21</v>
      </c>
      <c r="D1481" s="1">
        <v>0</v>
      </c>
      <c r="E1481" s="1">
        <v>0</v>
      </c>
      <c r="F1481" s="1">
        <v>0</v>
      </c>
      <c r="G1481" s="2">
        <f t="shared" si="34"/>
        <v>3231.4104200000002</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1611106.97</v>
      </c>
      <c r="D1483" s="1">
        <v>0</v>
      </c>
      <c r="E1483" s="1">
        <v>0</v>
      </c>
      <c r="F1483" s="1">
        <v>0</v>
      </c>
      <c r="G1483" s="2">
        <f t="shared" si="34"/>
        <v>6444.4278800000002</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1464611.6</v>
      </c>
      <c r="D1484" s="1">
        <v>0</v>
      </c>
      <c r="E1484" s="1">
        <v>0</v>
      </c>
      <c r="F1484" s="1">
        <v>0</v>
      </c>
      <c r="G1484" s="2">
        <f t="shared" si="34"/>
        <v>7323.0580000000009</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136460.76999999999</v>
      </c>
      <c r="D1485" s="1">
        <v>0</v>
      </c>
      <c r="E1485" s="1">
        <v>0</v>
      </c>
      <c r="F1485" s="1">
        <v>0</v>
      </c>
      <c r="G1485" s="2">
        <f t="shared" si="34"/>
        <v>818.76461999999992</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854.41</v>
      </c>
      <c r="D1486" s="1">
        <v>0</v>
      </c>
      <c r="E1486" s="1">
        <v>0</v>
      </c>
      <c r="F1486" s="1">
        <v>0</v>
      </c>
      <c r="G1486" s="2">
        <f t="shared" si="34"/>
        <v>5.9808699999999995</v>
      </c>
      <c r="H1486" s="2">
        <f t="shared" si="35"/>
        <v>0.40999999999996817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9180.19</v>
      </c>
      <c r="D1491" s="1">
        <v>0</v>
      </c>
      <c r="E1491" s="1">
        <v>0</v>
      </c>
      <c r="F1491" s="1">
        <v>0</v>
      </c>
      <c r="G1491" s="2">
        <f t="shared" si="34"/>
        <v>110.16228000000001</v>
      </c>
      <c r="H1491" s="2">
        <f t="shared" si="35"/>
        <v>0.19000000000050932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4598.24</v>
      </c>
      <c r="D1492" s="1">
        <v>0</v>
      </c>
      <c r="E1492" s="1">
        <v>0</v>
      </c>
      <c r="F1492" s="1">
        <v>0</v>
      </c>
      <c r="G1492" s="2">
        <f t="shared" si="34"/>
        <v>59.777119999999996</v>
      </c>
      <c r="H1492" s="2">
        <f t="shared" si="35"/>
        <v>0.23999999999978172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1599326.67</v>
      </c>
      <c r="D1499" s="1">
        <v>0</v>
      </c>
      <c r="E1499" s="1">
        <v>0</v>
      </c>
      <c r="F1499" s="1">
        <v>0</v>
      </c>
      <c r="G1499" s="2">
        <f t="shared" si="34"/>
        <v>31986.5334</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1595079.3599999999</v>
      </c>
      <c r="D1501" s="1">
        <v>0</v>
      </c>
      <c r="E1501" s="1">
        <v>0</v>
      </c>
      <c r="F1501" s="1">
        <v>0</v>
      </c>
      <c r="G1501" s="2">
        <f t="shared" si="34"/>
        <v>35091.745919999994</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1447484.83</v>
      </c>
      <c r="D1502" s="1">
        <v>0</v>
      </c>
      <c r="E1502" s="1">
        <v>0</v>
      </c>
      <c r="F1502" s="1">
        <v>0</v>
      </c>
      <c r="G1502" s="2">
        <f t="shared" si="34"/>
        <v>33292.151089999999</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137327.42000000001</v>
      </c>
      <c r="D1503" s="1">
        <v>0</v>
      </c>
      <c r="E1503" s="1">
        <v>0</v>
      </c>
      <c r="F1503" s="1">
        <v>0</v>
      </c>
      <c r="G1503" s="2">
        <f t="shared" si="34"/>
        <v>3295.8580800000004</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842.72</v>
      </c>
      <c r="D1504" s="1">
        <v>0</v>
      </c>
      <c r="E1504" s="1">
        <v>0</v>
      </c>
      <c r="F1504" s="1">
        <v>0</v>
      </c>
      <c r="G1504" s="2">
        <f t="shared" si="34"/>
        <v>21.068000000000001</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265.45</v>
      </c>
      <c r="D1507" s="1">
        <v>0</v>
      </c>
      <c r="E1507" s="1">
        <v>0</v>
      </c>
      <c r="F1507" s="1">
        <v>0</v>
      </c>
      <c r="G1507" s="2">
        <f t="shared" si="34"/>
        <v>7.4325999999999999</v>
      </c>
      <c r="H1507" s="2">
        <f t="shared" si="35"/>
        <v>0.44999999999998863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9158.94</v>
      </c>
      <c r="D1509" s="1">
        <v>0</v>
      </c>
      <c r="E1509" s="1">
        <v>0</v>
      </c>
      <c r="F1509" s="1">
        <v>0</v>
      </c>
      <c r="G1509" s="2">
        <f t="shared" si="34"/>
        <v>274.76819999999998</v>
      </c>
      <c r="H1509" s="2">
        <f t="shared" si="35"/>
        <v>5.9999999999490683E-2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4247.3100000000004</v>
      </c>
      <c r="D1510" s="1">
        <v>0</v>
      </c>
      <c r="E1510" s="1">
        <v>0</v>
      </c>
      <c r="F1510" s="1">
        <v>0</v>
      </c>
      <c r="G1510" s="2">
        <f t="shared" si="34"/>
        <v>131.66661000000002</v>
      </c>
      <c r="H1510" s="2">
        <f t="shared" si="35"/>
        <v>0.31000000000040018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136182.70999999996</v>
      </c>
      <c r="D1517" s="1">
        <v>0</v>
      </c>
      <c r="E1517" s="1">
        <v>0</v>
      </c>
      <c r="F1517" s="1">
        <v>0</v>
      </c>
      <c r="G1517" s="2">
        <f t="shared" si="34"/>
        <v>5174.9429799999989</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12554.9</v>
      </c>
      <c r="D1518" s="1">
        <v>0</v>
      </c>
      <c r="E1518" s="1">
        <v>0</v>
      </c>
      <c r="F1518" s="1">
        <v>0</v>
      </c>
      <c r="G1518" s="2">
        <f t="shared" si="34"/>
        <v>489.64109999999999</v>
      </c>
      <c r="H1518" s="2">
        <f t="shared" si="35"/>
        <v>0.1000000000003638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12203.97</v>
      </c>
      <c r="D1524" s="1">
        <v>0</v>
      </c>
      <c r="E1524" s="1">
        <v>0</v>
      </c>
      <c r="F1524" s="1">
        <v>0</v>
      </c>
      <c r="G1524" s="2">
        <f t="shared" si="34"/>
        <v>549.17864999999995</v>
      </c>
      <c r="H1524" s="2">
        <f t="shared" si="35"/>
        <v>3.0000000000654836E-2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1918.77</v>
      </c>
      <c r="D1530" s="1">
        <v>0</v>
      </c>
      <c r="E1530" s="1">
        <v>0</v>
      </c>
      <c r="F1530" s="1">
        <v>0</v>
      </c>
      <c r="G1530" s="2">
        <f t="shared" si="34"/>
        <v>97.85727</v>
      </c>
      <c r="H1530" s="2">
        <f t="shared" si="35"/>
        <v>0.23000000000001819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1918.77</v>
      </c>
      <c r="D1531" s="1">
        <v>0</v>
      </c>
      <c r="E1531" s="1">
        <v>0</v>
      </c>
      <c r="F1531" s="1">
        <v>0</v>
      </c>
      <c r="G1531" s="2">
        <f t="shared" si="34"/>
        <v>99.776039999999995</v>
      </c>
      <c r="H1531" s="2">
        <f t="shared" si="35"/>
        <v>0.23000000000001819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71.61</v>
      </c>
      <c r="D1535" s="1">
        <v>0</v>
      </c>
      <c r="E1535" s="1">
        <v>0</v>
      </c>
      <c r="F1535" s="1">
        <v>0</v>
      </c>
      <c r="G1535" s="2">
        <f t="shared" si="34"/>
        <v>4.0101599999999999</v>
      </c>
      <c r="H1535" s="2">
        <f t="shared" si="35"/>
        <v>0.39000000000000057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71.61</v>
      </c>
      <c r="D1536" s="1">
        <v>0</v>
      </c>
      <c r="E1536" s="1">
        <v>0</v>
      </c>
      <c r="F1536" s="1">
        <v>0</v>
      </c>
      <c r="G1536" s="2">
        <f t="shared" si="34"/>
        <v>4.0817699999999997</v>
      </c>
      <c r="H1536" s="2">
        <f t="shared" si="35"/>
        <v>0.39000000000000057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10213.59</v>
      </c>
      <c r="D1560" s="1">
        <v>0</v>
      </c>
      <c r="E1560" s="1">
        <v>0</v>
      </c>
      <c r="F1560" s="1">
        <v>0</v>
      </c>
      <c r="G1560" s="2">
        <f t="shared" si="34"/>
        <v>827.30079000000001</v>
      </c>
      <c r="H1560" s="2">
        <f t="shared" si="35"/>
        <v>0.40999999999985448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10213.59</v>
      </c>
      <c r="D1561" s="1">
        <v>0</v>
      </c>
      <c r="E1561" s="1">
        <v>0</v>
      </c>
      <c r="F1561" s="1">
        <v>0</v>
      </c>
      <c r="G1561" s="2">
        <f t="shared" si="34"/>
        <v>837.51438000000007</v>
      </c>
      <c r="H1561" s="2">
        <f t="shared" si="35"/>
        <v>0.40999999999985448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350.93</v>
      </c>
      <c r="D1565" s="1">
        <v>0</v>
      </c>
      <c r="E1565" s="1">
        <v>0</v>
      </c>
      <c r="F1565" s="1">
        <v>0</v>
      </c>
      <c r="G1565" s="2">
        <f t="shared" si="34"/>
        <v>30.179979999999997</v>
      </c>
      <c r="H1565" s="2">
        <f t="shared" si="35"/>
        <v>6.9999999999993179E-2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350.93</v>
      </c>
      <c r="D1566" s="1">
        <v>0</v>
      </c>
      <c r="E1566" s="1">
        <v>0</v>
      </c>
      <c r="F1566" s="1">
        <v>0</v>
      </c>
      <c r="G1566" s="2">
        <f t="shared" si="34"/>
        <v>30.530909999999999</v>
      </c>
      <c r="H1566" s="2">
        <f t="shared" si="35"/>
        <v>6.9999999999993179E-2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123627.81</v>
      </c>
      <c r="D1576" s="1">
        <v>0</v>
      </c>
      <c r="E1576" s="1">
        <v>0</v>
      </c>
      <c r="F1576" s="1">
        <v>0</v>
      </c>
      <c r="G1576" s="2">
        <f t="shared" si="34"/>
        <v>11991.897570000001</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123627.81</v>
      </c>
      <c r="D1578" s="1">
        <v>0</v>
      </c>
      <c r="E1578" s="1">
        <v>0</v>
      </c>
      <c r="F1578" s="1">
        <v>0</v>
      </c>
      <c r="G1578" s="2">
        <f t="shared" si="34"/>
        <v>12239.153190000001</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t="str">
        <f>OBVEZE!D104</f>
        <v xml:space="preserve"> </v>
      </c>
      <c r="D1579" s="1">
        <v>0</v>
      </c>
      <c r="E1579" s="1">
        <v>0</v>
      </c>
      <c r="F1579" s="1">
        <v>0</v>
      </c>
      <c r="G1579" s="2" t="e">
        <f t="shared" si="34"/>
        <v>#VALUE!</v>
      </c>
      <c r="H1579" s="2" t="e">
        <f t="shared" si="35"/>
        <v>#VALUE!</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3317</v>
      </c>
      <c r="B1" s="378"/>
      <c r="C1" s="378"/>
    </row>
    <row r="2" spans="1:17" ht="33" customHeight="1" x14ac:dyDescent="0.25">
      <c r="A2" s="379" t="s">
        <v>3318</v>
      </c>
      <c r="B2" s="380"/>
      <c r="C2" s="377"/>
      <c r="D2" s="4"/>
      <c r="E2" s="4"/>
      <c r="F2" s="4"/>
      <c r="G2" s="4"/>
      <c r="H2" s="4"/>
      <c r="I2" s="4"/>
      <c r="J2" s="4"/>
      <c r="K2" s="4"/>
      <c r="L2" s="4"/>
      <c r="M2" s="4"/>
      <c r="N2" s="4"/>
      <c r="O2" s="4"/>
      <c r="P2" s="4"/>
      <c r="Q2" s="4"/>
    </row>
    <row r="3" spans="1:17" ht="18.75" customHeight="1" x14ac:dyDescent="0.25">
      <c r="A3" s="304" t="s">
        <v>3319</v>
      </c>
      <c r="B3" s="381" t="s">
        <v>3320</v>
      </c>
      <c r="C3" s="377"/>
      <c r="D3" s="4"/>
      <c r="E3" s="4"/>
      <c r="F3" s="4"/>
      <c r="G3" s="4"/>
      <c r="H3" s="4"/>
      <c r="I3" s="4"/>
      <c r="J3" s="4"/>
      <c r="K3" s="4"/>
      <c r="L3" s="4"/>
      <c r="M3" s="4"/>
      <c r="N3" s="4"/>
      <c r="O3" s="4"/>
      <c r="P3" s="4"/>
      <c r="Q3" s="4"/>
    </row>
    <row r="4" spans="1:17" ht="37.5" hidden="1" customHeight="1" x14ac:dyDescent="0.25">
      <c r="A4" s="305" t="s">
        <v>3321</v>
      </c>
      <c r="B4" s="376" t="s">
        <v>3322</v>
      </c>
      <c r="C4" s="377"/>
      <c r="D4" s="4"/>
      <c r="E4" s="4"/>
      <c r="F4" s="4"/>
      <c r="G4" s="4"/>
      <c r="H4" s="4"/>
      <c r="I4" s="4"/>
      <c r="J4" s="4"/>
      <c r="K4" s="4"/>
      <c r="L4" s="4"/>
      <c r="M4" s="4"/>
      <c r="N4" s="4"/>
      <c r="O4" s="4"/>
      <c r="P4" s="4"/>
      <c r="Q4" s="4"/>
    </row>
    <row r="5" spans="1:17" ht="48" hidden="1" customHeight="1" x14ac:dyDescent="0.25">
      <c r="A5" s="305" t="s">
        <v>3321</v>
      </c>
      <c r="B5" s="376" t="s">
        <v>3323</v>
      </c>
      <c r="C5" s="377"/>
      <c r="D5" s="4"/>
      <c r="E5" s="4"/>
      <c r="F5" s="4"/>
      <c r="G5" s="4"/>
      <c r="H5" s="4"/>
      <c r="I5" s="4"/>
      <c r="J5" s="4"/>
      <c r="K5" s="4"/>
      <c r="L5" s="4"/>
      <c r="M5" s="4"/>
      <c r="N5" s="4"/>
      <c r="O5" s="4"/>
      <c r="P5" s="4"/>
      <c r="Q5" s="4"/>
    </row>
    <row r="6" spans="1:17" ht="59.25" hidden="1" customHeight="1" x14ac:dyDescent="0.25">
      <c r="A6" s="305" t="s">
        <v>3321</v>
      </c>
      <c r="B6" s="376" t="s">
        <v>3324</v>
      </c>
      <c r="C6" s="377"/>
      <c r="D6" s="4"/>
      <c r="E6" s="4"/>
      <c r="F6" s="4"/>
      <c r="G6" s="4"/>
      <c r="H6" s="4"/>
      <c r="I6" s="4"/>
      <c r="J6" s="4"/>
      <c r="K6" s="4"/>
      <c r="L6" s="4"/>
      <c r="M6" s="4"/>
      <c r="N6" s="4"/>
      <c r="O6" s="4"/>
      <c r="P6" s="4"/>
      <c r="Q6" s="4"/>
    </row>
    <row r="7" spans="1:17" ht="48" hidden="1" customHeight="1" x14ac:dyDescent="0.25">
      <c r="A7" s="305" t="s">
        <v>3325</v>
      </c>
      <c r="B7" s="376" t="s">
        <v>3326</v>
      </c>
      <c r="C7" s="377"/>
      <c r="D7" s="4"/>
      <c r="E7" s="4"/>
      <c r="F7" s="4"/>
      <c r="G7" s="4"/>
      <c r="H7" s="4"/>
      <c r="I7" s="4"/>
      <c r="J7" s="4"/>
      <c r="K7" s="4"/>
      <c r="L7" s="4"/>
      <c r="M7" s="4"/>
      <c r="N7" s="4"/>
      <c r="O7" s="4"/>
      <c r="P7" s="4"/>
      <c r="Q7" s="4"/>
    </row>
    <row r="8" spans="1:17" ht="41.25" hidden="1" customHeight="1" x14ac:dyDescent="0.25">
      <c r="A8" s="305" t="s">
        <v>3327</v>
      </c>
      <c r="B8" s="376" t="s">
        <v>3328</v>
      </c>
      <c r="C8" s="377"/>
      <c r="D8" s="4"/>
      <c r="E8" s="4"/>
      <c r="F8" s="4"/>
      <c r="G8" s="4"/>
      <c r="H8" s="4"/>
      <c r="I8" s="4"/>
      <c r="J8" s="4"/>
      <c r="K8" s="4"/>
      <c r="L8" s="4"/>
      <c r="M8" s="4"/>
      <c r="N8" s="4"/>
      <c r="O8" s="4"/>
      <c r="P8" s="4"/>
      <c r="Q8" s="4"/>
    </row>
    <row r="9" spans="1:17" ht="59.25" hidden="1" customHeight="1" x14ac:dyDescent="0.25">
      <c r="A9" s="305" t="s">
        <v>3329</v>
      </c>
      <c r="B9" s="376" t="s">
        <v>3330</v>
      </c>
      <c r="C9" s="377"/>
      <c r="D9" s="4"/>
      <c r="E9" s="4"/>
      <c r="F9" s="4"/>
      <c r="G9" s="4"/>
      <c r="H9" s="4"/>
      <c r="I9" s="4"/>
      <c r="J9" s="4"/>
      <c r="K9" s="4"/>
      <c r="L9" s="4"/>
      <c r="M9" s="4"/>
      <c r="N9" s="4"/>
      <c r="O9" s="4"/>
      <c r="P9" s="4"/>
      <c r="Q9" s="4"/>
    </row>
    <row r="10" spans="1:17" ht="61.5" hidden="1" customHeight="1" x14ac:dyDescent="0.25">
      <c r="A10" s="305" t="s">
        <v>3329</v>
      </c>
      <c r="B10" s="376" t="s">
        <v>3331</v>
      </c>
      <c r="C10" s="377"/>
      <c r="D10" s="4"/>
      <c r="E10" s="4"/>
      <c r="F10" s="4"/>
      <c r="G10" s="4"/>
      <c r="H10" s="4"/>
      <c r="I10" s="4"/>
      <c r="J10" s="4"/>
      <c r="K10" s="4"/>
      <c r="L10" s="4"/>
      <c r="M10" s="4"/>
      <c r="N10" s="4"/>
      <c r="O10" s="4"/>
      <c r="P10" s="4"/>
      <c r="Q10" s="4"/>
    </row>
    <row r="11" spans="1:17" ht="43.5" hidden="1" customHeight="1" x14ac:dyDescent="0.25">
      <c r="A11" s="305" t="s">
        <v>3329</v>
      </c>
      <c r="B11" s="376" t="s">
        <v>3332</v>
      </c>
      <c r="C11" s="377"/>
      <c r="D11" s="4"/>
      <c r="E11" s="4"/>
      <c r="F11" s="4"/>
      <c r="G11" s="4"/>
      <c r="H11" s="4"/>
      <c r="I11" s="4"/>
      <c r="J11" s="4"/>
      <c r="K11" s="4"/>
      <c r="L11" s="4"/>
      <c r="M11" s="4"/>
      <c r="N11" s="4"/>
      <c r="O11" s="4"/>
      <c r="P11" s="4"/>
      <c r="Q11" s="4"/>
    </row>
    <row r="12" spans="1:17" ht="27.75" hidden="1" customHeight="1" x14ac:dyDescent="0.25">
      <c r="A12" s="305" t="s">
        <v>3333</v>
      </c>
      <c r="B12" s="376" t="s">
        <v>3334</v>
      </c>
      <c r="C12" s="377"/>
      <c r="D12" s="4"/>
      <c r="E12" s="4"/>
      <c r="F12" s="4"/>
      <c r="G12" s="4"/>
      <c r="H12" s="4"/>
      <c r="I12" s="4"/>
      <c r="J12" s="4"/>
      <c r="K12" s="4"/>
      <c r="L12" s="4"/>
      <c r="M12" s="4"/>
      <c r="N12" s="4"/>
      <c r="O12" s="4"/>
      <c r="P12" s="4"/>
      <c r="Q12" s="4"/>
    </row>
    <row r="13" spans="1:17" ht="27.75" hidden="1" customHeight="1" x14ac:dyDescent="0.25">
      <c r="A13" s="305" t="s">
        <v>3335</v>
      </c>
      <c r="B13" s="376" t="s">
        <v>3336</v>
      </c>
      <c r="C13" s="377"/>
      <c r="D13" s="4"/>
      <c r="E13" s="4"/>
      <c r="F13" s="4"/>
      <c r="G13" s="4"/>
      <c r="H13" s="4"/>
      <c r="I13" s="4"/>
      <c r="J13" s="4"/>
      <c r="K13" s="4"/>
      <c r="L13" s="4"/>
      <c r="M13" s="4"/>
      <c r="N13" s="4"/>
      <c r="O13" s="4"/>
      <c r="P13" s="4"/>
      <c r="Q13" s="4"/>
    </row>
    <row r="14" spans="1:17" ht="45.75" hidden="1" customHeight="1" x14ac:dyDescent="0.25">
      <c r="A14" s="305" t="s">
        <v>3337</v>
      </c>
      <c r="B14" s="376" t="s">
        <v>3338</v>
      </c>
      <c r="C14" s="377"/>
      <c r="D14" s="4"/>
      <c r="E14" s="4"/>
      <c r="F14" s="4"/>
      <c r="G14" s="4"/>
      <c r="H14" s="4"/>
      <c r="I14" s="4"/>
      <c r="J14" s="4"/>
      <c r="K14" s="4"/>
      <c r="L14" s="4"/>
      <c r="M14" s="4"/>
      <c r="N14" s="4"/>
      <c r="O14" s="4"/>
      <c r="P14" s="4"/>
      <c r="Q14" s="4"/>
    </row>
    <row r="15" spans="1:17" ht="45.75" hidden="1" customHeight="1" x14ac:dyDescent="0.25">
      <c r="A15" s="305" t="s">
        <v>3339</v>
      </c>
      <c r="B15" s="376" t="s">
        <v>3340</v>
      </c>
      <c r="C15" s="377"/>
      <c r="D15" s="4"/>
      <c r="E15" s="4"/>
      <c r="F15" s="4"/>
      <c r="G15" s="4"/>
      <c r="H15" s="4"/>
      <c r="I15" s="4"/>
      <c r="J15" s="4"/>
      <c r="K15" s="4"/>
      <c r="L15" s="4"/>
      <c r="M15" s="4"/>
      <c r="N15" s="4"/>
      <c r="O15" s="4"/>
      <c r="P15" s="4"/>
      <c r="Q15" s="4"/>
    </row>
    <row r="16" spans="1:17" ht="51" hidden="1" customHeight="1" x14ac:dyDescent="0.25">
      <c r="A16" s="305" t="s">
        <v>3341</v>
      </c>
      <c r="B16" s="376" t="s">
        <v>3342</v>
      </c>
      <c r="C16" s="377"/>
      <c r="D16" s="4"/>
      <c r="E16" s="4"/>
      <c r="F16" s="4"/>
      <c r="G16" s="4"/>
      <c r="H16" s="4"/>
      <c r="I16" s="4"/>
      <c r="J16" s="4"/>
      <c r="K16" s="4"/>
      <c r="L16" s="4"/>
      <c r="M16" s="4"/>
      <c r="N16" s="4"/>
      <c r="O16" s="4"/>
      <c r="P16" s="4"/>
      <c r="Q16" s="4"/>
    </row>
    <row r="17" spans="1:17" ht="27.75" hidden="1" customHeight="1" x14ac:dyDescent="0.25">
      <c r="A17" s="305" t="s">
        <v>3343</v>
      </c>
      <c r="B17" s="376" t="s">
        <v>3344</v>
      </c>
      <c r="C17" s="377"/>
      <c r="D17" s="4"/>
      <c r="E17" s="4"/>
      <c r="F17" s="4"/>
      <c r="G17" s="4"/>
      <c r="H17" s="4"/>
      <c r="I17" s="4"/>
      <c r="J17" s="4"/>
      <c r="K17" s="4"/>
      <c r="L17" s="4"/>
      <c r="M17" s="4"/>
      <c r="N17" s="4"/>
      <c r="O17" s="4"/>
      <c r="P17" s="4"/>
      <c r="Q17" s="4"/>
    </row>
    <row r="18" spans="1:17" ht="27.75" hidden="1" customHeight="1" x14ac:dyDescent="0.25">
      <c r="A18" s="305" t="s">
        <v>3345</v>
      </c>
      <c r="B18" s="376" t="s">
        <v>3346</v>
      </c>
      <c r="C18" s="377"/>
      <c r="D18" s="4"/>
      <c r="E18" s="4"/>
      <c r="F18" s="4"/>
      <c r="G18" s="4"/>
      <c r="H18" s="4"/>
      <c r="I18" s="4"/>
      <c r="J18" s="4"/>
      <c r="K18" s="4"/>
      <c r="L18" s="4"/>
      <c r="M18" s="4"/>
      <c r="N18" s="4"/>
      <c r="O18" s="4"/>
      <c r="P18" s="4"/>
      <c r="Q18" s="4"/>
    </row>
    <row r="19" spans="1:17" ht="45" hidden="1" customHeight="1" x14ac:dyDescent="0.25">
      <c r="A19" s="305" t="s">
        <v>3345</v>
      </c>
      <c r="B19" s="376" t="s">
        <v>3347</v>
      </c>
      <c r="C19" s="377"/>
      <c r="D19" s="4"/>
      <c r="E19" s="4"/>
      <c r="F19" s="4"/>
      <c r="G19" s="4"/>
      <c r="H19" s="4"/>
      <c r="I19" s="4"/>
      <c r="J19" s="4"/>
      <c r="K19" s="4"/>
      <c r="L19" s="4"/>
      <c r="M19" s="4"/>
      <c r="N19" s="4"/>
      <c r="O19" s="4"/>
      <c r="P19" s="4"/>
      <c r="Q19" s="4"/>
    </row>
    <row r="20" spans="1:17" ht="45" hidden="1" customHeight="1" x14ac:dyDescent="0.25">
      <c r="A20" s="305" t="s">
        <v>3348</v>
      </c>
      <c r="B20" s="376" t="s">
        <v>3349</v>
      </c>
      <c r="C20" s="377"/>
      <c r="D20" s="4"/>
      <c r="E20" s="4"/>
      <c r="F20" s="4"/>
      <c r="G20" s="4"/>
      <c r="H20" s="4"/>
      <c r="I20" s="4"/>
      <c r="J20" s="4"/>
      <c r="K20" s="4"/>
      <c r="L20" s="4"/>
      <c r="M20" s="4"/>
      <c r="N20" s="4"/>
      <c r="O20" s="4"/>
      <c r="P20" s="4"/>
      <c r="Q20" s="4"/>
    </row>
    <row r="21" spans="1:17" ht="30" hidden="1" customHeight="1" x14ac:dyDescent="0.25">
      <c r="A21" s="305" t="s">
        <v>3350</v>
      </c>
      <c r="B21" s="376" t="s">
        <v>3351</v>
      </c>
      <c r="C21" s="377"/>
      <c r="D21" s="4"/>
      <c r="E21" s="4"/>
      <c r="F21" s="4"/>
      <c r="G21" s="4"/>
      <c r="H21" s="4"/>
      <c r="I21" s="4"/>
      <c r="J21" s="4"/>
      <c r="K21" s="4"/>
      <c r="L21" s="4"/>
      <c r="M21" s="4"/>
      <c r="N21" s="4"/>
      <c r="O21" s="4"/>
      <c r="P21" s="4"/>
      <c r="Q21" s="4"/>
    </row>
    <row r="22" spans="1:17" ht="30" hidden="1" customHeight="1" x14ac:dyDescent="0.25">
      <c r="A22" s="305" t="s">
        <v>3352</v>
      </c>
      <c r="B22" s="376" t="s">
        <v>3353</v>
      </c>
      <c r="C22" s="377"/>
      <c r="D22" s="4"/>
      <c r="E22" s="4"/>
      <c r="F22" s="4"/>
      <c r="G22" s="4"/>
      <c r="H22" s="4"/>
      <c r="I22" s="4"/>
      <c r="J22" s="4"/>
      <c r="K22" s="4"/>
      <c r="L22" s="4"/>
      <c r="M22" s="4"/>
      <c r="N22" s="4"/>
      <c r="O22" s="4"/>
      <c r="P22" s="4"/>
      <c r="Q22" s="4"/>
    </row>
    <row r="23" spans="1:17" ht="30" hidden="1" customHeight="1" x14ac:dyDescent="0.25">
      <c r="A23" s="305" t="s">
        <v>3354</v>
      </c>
      <c r="B23" s="376" t="s">
        <v>3355</v>
      </c>
      <c r="C23" s="377"/>
      <c r="D23" s="4"/>
      <c r="E23" s="4"/>
      <c r="F23" s="4"/>
      <c r="G23" s="4"/>
      <c r="H23" s="4"/>
      <c r="I23" s="4"/>
      <c r="J23" s="4"/>
      <c r="K23" s="4"/>
      <c r="L23" s="4"/>
      <c r="M23" s="4"/>
      <c r="N23" s="4"/>
      <c r="O23" s="4"/>
      <c r="P23" s="4"/>
      <c r="Q23" s="4"/>
    </row>
    <row r="24" spans="1:17" ht="30" hidden="1" customHeight="1" x14ac:dyDescent="0.25">
      <c r="A24" s="305" t="s">
        <v>3356</v>
      </c>
      <c r="B24" s="376" t="s">
        <v>3357</v>
      </c>
      <c r="C24" s="377"/>
      <c r="D24" s="4"/>
      <c r="E24" s="4"/>
      <c r="F24" s="4"/>
      <c r="G24" s="4"/>
      <c r="H24" s="4"/>
      <c r="I24" s="4"/>
      <c r="J24" s="4"/>
      <c r="K24" s="4"/>
      <c r="L24" s="4"/>
      <c r="M24" s="4"/>
      <c r="N24" s="4"/>
      <c r="O24" s="4"/>
      <c r="P24" s="4"/>
      <c r="Q24" s="4"/>
    </row>
    <row r="25" spans="1:17" ht="30" hidden="1" customHeight="1" x14ac:dyDescent="0.25">
      <c r="A25" s="305" t="s">
        <v>3358</v>
      </c>
      <c r="B25" s="376" t="s">
        <v>3359</v>
      </c>
      <c r="C25" s="377"/>
      <c r="D25" s="4"/>
      <c r="E25" s="4"/>
      <c r="F25" s="4"/>
      <c r="G25" s="4"/>
      <c r="H25" s="4"/>
      <c r="I25" s="4"/>
      <c r="J25" s="4"/>
      <c r="K25" s="4"/>
      <c r="L25" s="4"/>
      <c r="M25" s="4"/>
      <c r="N25" s="4"/>
      <c r="O25" s="4"/>
      <c r="P25" s="4"/>
      <c r="Q25" s="4"/>
    </row>
    <row r="26" spans="1:17" ht="30" hidden="1" customHeight="1" x14ac:dyDescent="0.25">
      <c r="A26" s="305" t="s">
        <v>3360</v>
      </c>
      <c r="B26" s="376" t="s">
        <v>3361</v>
      </c>
      <c r="C26" s="377"/>
      <c r="D26" s="4"/>
      <c r="E26" s="4"/>
      <c r="F26" s="4"/>
      <c r="G26" s="4"/>
      <c r="H26" s="4"/>
      <c r="I26" s="4"/>
      <c r="J26" s="4"/>
      <c r="K26" s="4"/>
      <c r="L26" s="4"/>
      <c r="M26" s="4"/>
      <c r="N26" s="4"/>
      <c r="O26" s="4"/>
      <c r="P26" s="4"/>
      <c r="Q26" s="4"/>
    </row>
    <row r="27" spans="1:17" ht="70.5" hidden="1" customHeight="1" x14ac:dyDescent="0.25">
      <c r="A27" s="305" t="s">
        <v>3362</v>
      </c>
      <c r="B27" s="376" t="s">
        <v>3363</v>
      </c>
      <c r="C27" s="377"/>
      <c r="D27" s="4"/>
      <c r="E27" s="4"/>
      <c r="F27" s="4"/>
      <c r="G27" s="4"/>
      <c r="H27" s="4"/>
      <c r="I27" s="4"/>
      <c r="J27" s="4"/>
      <c r="K27" s="4"/>
      <c r="L27" s="4"/>
      <c r="M27" s="4"/>
      <c r="N27" s="4"/>
      <c r="O27" s="4"/>
      <c r="P27" s="4"/>
      <c r="Q27" s="4"/>
    </row>
    <row r="28" spans="1:17" ht="48" hidden="1" customHeight="1" x14ac:dyDescent="0.25">
      <c r="A28" s="305" t="s">
        <v>3364</v>
      </c>
      <c r="B28" s="376" t="s">
        <v>3365</v>
      </c>
      <c r="C28" s="377"/>
      <c r="D28" s="4"/>
      <c r="E28" s="4"/>
      <c r="F28" s="4"/>
      <c r="G28" s="4"/>
      <c r="H28" s="4"/>
      <c r="I28" s="4"/>
      <c r="J28" s="4"/>
      <c r="K28" s="4"/>
      <c r="L28" s="4"/>
      <c r="M28" s="4"/>
      <c r="N28" s="4"/>
      <c r="O28" s="4"/>
      <c r="P28" s="4"/>
      <c r="Q28" s="4"/>
    </row>
    <row r="29" spans="1:17" ht="100.5" hidden="1" customHeight="1" x14ac:dyDescent="0.25">
      <c r="A29" s="305" t="s">
        <v>3366</v>
      </c>
      <c r="B29" s="376" t="s">
        <v>3367</v>
      </c>
      <c r="C29" s="377"/>
      <c r="D29" s="4"/>
      <c r="E29" s="4"/>
      <c r="F29" s="4"/>
      <c r="G29" s="4"/>
      <c r="H29" s="4"/>
      <c r="I29" s="4"/>
      <c r="J29" s="4"/>
      <c r="K29" s="4"/>
      <c r="L29" s="4"/>
      <c r="M29" s="4"/>
      <c r="N29" s="4"/>
      <c r="O29" s="4"/>
      <c r="P29" s="4"/>
      <c r="Q29" s="4"/>
    </row>
    <row r="30" spans="1:17" ht="45" hidden="1" customHeight="1" x14ac:dyDescent="0.25">
      <c r="A30" s="305" t="s">
        <v>3368</v>
      </c>
      <c r="B30" s="376" t="s">
        <v>3369</v>
      </c>
      <c r="C30" s="377"/>
      <c r="D30" s="4"/>
      <c r="E30" s="4"/>
      <c r="F30" s="4"/>
      <c r="G30" s="4"/>
      <c r="H30" s="4"/>
      <c r="I30" s="4"/>
      <c r="J30" s="4"/>
      <c r="K30" s="4"/>
      <c r="L30" s="4"/>
      <c r="M30" s="4"/>
      <c r="N30" s="4"/>
      <c r="O30" s="4"/>
      <c r="P30" s="4"/>
      <c r="Q30" s="4"/>
    </row>
    <row r="31" spans="1:17" ht="45" hidden="1" customHeight="1" x14ac:dyDescent="0.25">
      <c r="A31" s="305" t="s">
        <v>3370</v>
      </c>
      <c r="B31" s="376" t="s">
        <v>3371</v>
      </c>
      <c r="C31" s="377"/>
      <c r="D31" s="4"/>
      <c r="E31" s="4"/>
      <c r="F31" s="4"/>
      <c r="G31" s="4"/>
      <c r="H31" s="4"/>
      <c r="I31" s="4"/>
      <c r="J31" s="4"/>
      <c r="K31" s="4"/>
      <c r="L31" s="4"/>
      <c r="M31" s="4"/>
      <c r="N31" s="4"/>
      <c r="O31" s="4"/>
      <c r="P31" s="4"/>
      <c r="Q31" s="4"/>
    </row>
    <row r="32" spans="1:17" ht="45" hidden="1" customHeight="1" x14ac:dyDescent="0.25">
      <c r="A32" s="305" t="s">
        <v>3372</v>
      </c>
      <c r="B32" s="376" t="s">
        <v>3373</v>
      </c>
      <c r="C32" s="377"/>
      <c r="D32" s="4"/>
      <c r="E32" s="4"/>
      <c r="F32" s="4"/>
      <c r="G32" s="4"/>
      <c r="H32" s="4"/>
      <c r="I32" s="4"/>
      <c r="J32" s="4"/>
      <c r="K32" s="4"/>
      <c r="L32" s="4"/>
      <c r="M32" s="4"/>
      <c r="N32" s="4"/>
      <c r="O32" s="4"/>
      <c r="P32" s="4"/>
      <c r="Q32" s="4"/>
    </row>
    <row r="33" spans="1:17" ht="72" hidden="1" customHeight="1" x14ac:dyDescent="0.25">
      <c r="A33" s="305" t="s">
        <v>3374</v>
      </c>
      <c r="B33" s="376" t="s">
        <v>3375</v>
      </c>
      <c r="C33" s="377"/>
      <c r="D33" s="4"/>
      <c r="E33" s="4"/>
      <c r="F33" s="4"/>
      <c r="G33" s="4"/>
      <c r="H33" s="4"/>
      <c r="I33" s="4"/>
      <c r="J33" s="4"/>
      <c r="K33" s="4"/>
      <c r="L33" s="4"/>
      <c r="M33" s="4"/>
      <c r="N33" s="4"/>
      <c r="O33" s="4"/>
      <c r="P33" s="4"/>
      <c r="Q33" s="4"/>
    </row>
    <row r="34" spans="1:17" ht="79.5" hidden="1" customHeight="1" x14ac:dyDescent="0.25">
      <c r="A34" s="305" t="s">
        <v>3376</v>
      </c>
      <c r="B34" s="376" t="s">
        <v>3377</v>
      </c>
      <c r="C34" s="377"/>
      <c r="D34" s="4"/>
      <c r="E34" s="4"/>
      <c r="F34" s="4"/>
      <c r="G34" s="4"/>
      <c r="H34" s="4"/>
      <c r="I34" s="4"/>
      <c r="J34" s="4"/>
      <c r="K34" s="4"/>
      <c r="L34" s="4"/>
      <c r="M34" s="4"/>
      <c r="N34" s="4"/>
      <c r="O34" s="4"/>
      <c r="P34" s="4"/>
      <c r="Q34" s="4"/>
    </row>
    <row r="35" spans="1:17" ht="70.5" hidden="1" customHeight="1" x14ac:dyDescent="0.25">
      <c r="A35" s="305" t="s">
        <v>3378</v>
      </c>
      <c r="B35" s="376" t="s">
        <v>3379</v>
      </c>
      <c r="C35" s="377"/>
      <c r="D35" s="4"/>
      <c r="E35" s="4"/>
      <c r="F35" s="4"/>
      <c r="G35" s="4"/>
      <c r="H35" s="4"/>
      <c r="I35" s="4"/>
      <c r="J35" s="4"/>
      <c r="K35" s="4"/>
      <c r="L35" s="4"/>
      <c r="M35" s="4"/>
      <c r="N35" s="4"/>
      <c r="O35" s="4"/>
      <c r="P35" s="4"/>
      <c r="Q35" s="4"/>
    </row>
    <row r="36" spans="1:17" ht="45.75" hidden="1" customHeight="1" x14ac:dyDescent="0.25">
      <c r="A36" s="305" t="s">
        <v>3380</v>
      </c>
      <c r="B36" s="376" t="s">
        <v>3381</v>
      </c>
      <c r="C36" s="377"/>
      <c r="D36" s="4"/>
      <c r="E36" s="4"/>
      <c r="F36" s="4"/>
      <c r="G36" s="4"/>
      <c r="H36" s="4"/>
      <c r="I36" s="4"/>
      <c r="J36" s="4"/>
      <c r="K36" s="4"/>
      <c r="L36" s="4"/>
      <c r="M36" s="4"/>
      <c r="N36" s="4"/>
      <c r="O36" s="4"/>
      <c r="P36" s="4"/>
      <c r="Q36" s="4"/>
    </row>
    <row r="37" spans="1:17" ht="54.75" hidden="1" customHeight="1" x14ac:dyDescent="0.25">
      <c r="A37" s="305" t="s">
        <v>3382</v>
      </c>
      <c r="B37" s="376" t="s">
        <v>3383</v>
      </c>
      <c r="C37" s="377"/>
      <c r="D37" s="4"/>
      <c r="E37" s="4"/>
      <c r="F37" s="4"/>
      <c r="G37" s="4"/>
      <c r="H37" s="4"/>
      <c r="I37" s="4"/>
      <c r="J37" s="4"/>
      <c r="K37" s="4"/>
      <c r="L37" s="4"/>
      <c r="M37" s="4"/>
      <c r="N37" s="4"/>
      <c r="O37" s="4"/>
      <c r="P37" s="4"/>
      <c r="Q37" s="4"/>
    </row>
    <row r="38" spans="1:17" ht="37.5" hidden="1" customHeight="1" x14ac:dyDescent="0.25">
      <c r="A38" s="305" t="s">
        <v>3384</v>
      </c>
      <c r="B38" s="376" t="s">
        <v>3385</v>
      </c>
      <c r="C38" s="377"/>
      <c r="D38" s="4"/>
      <c r="E38" s="4"/>
      <c r="F38" s="4"/>
      <c r="G38" s="4"/>
      <c r="H38" s="4"/>
      <c r="I38" s="4"/>
      <c r="J38" s="4"/>
      <c r="K38" s="4"/>
      <c r="L38" s="4"/>
      <c r="M38" s="4"/>
      <c r="N38" s="4"/>
      <c r="O38" s="4"/>
      <c r="P38" s="4"/>
      <c r="Q38" s="4"/>
    </row>
    <row r="39" spans="1:17" ht="61.5" hidden="1" customHeight="1" x14ac:dyDescent="0.25">
      <c r="A39" s="305" t="s">
        <v>3386</v>
      </c>
      <c r="B39" s="376" t="s">
        <v>3387</v>
      </c>
      <c r="C39" s="377"/>
      <c r="D39" s="4"/>
      <c r="E39" s="4"/>
      <c r="F39" s="4"/>
      <c r="G39" s="4"/>
      <c r="H39" s="4"/>
      <c r="I39" s="4"/>
      <c r="J39" s="4"/>
      <c r="K39" s="4"/>
      <c r="L39" s="4"/>
      <c r="M39" s="4"/>
      <c r="N39" s="4"/>
      <c r="O39" s="4"/>
      <c r="P39" s="4"/>
      <c r="Q39" s="4"/>
    </row>
    <row r="40" spans="1:17" ht="53.25" hidden="1" customHeight="1" x14ac:dyDescent="0.25">
      <c r="A40" s="305" t="s">
        <v>3388</v>
      </c>
      <c r="B40" s="376" t="s">
        <v>3389</v>
      </c>
      <c r="C40" s="377"/>
      <c r="D40" s="4"/>
      <c r="E40" s="4"/>
      <c r="F40" s="4"/>
      <c r="G40" s="4"/>
      <c r="H40" s="4"/>
      <c r="I40" s="4"/>
      <c r="J40" s="4"/>
      <c r="K40" s="4"/>
      <c r="L40" s="4"/>
      <c r="M40" s="4"/>
      <c r="N40" s="4"/>
      <c r="O40" s="4"/>
      <c r="P40" s="4"/>
      <c r="Q40" s="4"/>
    </row>
    <row r="41" spans="1:17" ht="73.5" hidden="1" customHeight="1" x14ac:dyDescent="0.25">
      <c r="A41" s="305" t="s">
        <v>3390</v>
      </c>
      <c r="B41" s="376" t="s">
        <v>3391</v>
      </c>
      <c r="C41" s="377"/>
      <c r="D41" s="4"/>
      <c r="E41" s="4"/>
      <c r="F41" s="4"/>
      <c r="G41" s="4"/>
      <c r="H41" s="4"/>
      <c r="I41" s="4"/>
      <c r="J41" s="4"/>
      <c r="K41" s="4"/>
      <c r="L41" s="4"/>
      <c r="M41" s="4"/>
      <c r="N41" s="4"/>
      <c r="O41" s="4"/>
      <c r="P41" s="4"/>
      <c r="Q41" s="4"/>
    </row>
    <row r="42" spans="1:17" ht="57.75" hidden="1" customHeight="1" x14ac:dyDescent="0.25">
      <c r="A42" s="305" t="s">
        <v>3392</v>
      </c>
      <c r="B42" s="376" t="s">
        <v>3393</v>
      </c>
      <c r="C42" s="377"/>
      <c r="D42" s="4"/>
      <c r="E42" s="4"/>
      <c r="F42" s="4"/>
      <c r="G42" s="4"/>
      <c r="H42" s="4"/>
      <c r="I42" s="4"/>
      <c r="J42" s="4"/>
      <c r="K42" s="4"/>
      <c r="L42" s="4"/>
      <c r="M42" s="4"/>
      <c r="N42" s="4"/>
      <c r="O42" s="4"/>
      <c r="P42" s="4"/>
      <c r="Q42" s="4"/>
    </row>
    <row r="43" spans="1:17" ht="84" hidden="1" customHeight="1" x14ac:dyDescent="0.25">
      <c r="A43" s="305" t="s">
        <v>3394</v>
      </c>
      <c r="B43" s="376" t="s">
        <v>3395</v>
      </c>
      <c r="C43" s="377"/>
      <c r="D43" s="4"/>
      <c r="E43" s="4"/>
      <c r="F43" s="4"/>
      <c r="G43" s="4"/>
      <c r="H43" s="4"/>
      <c r="I43" s="4"/>
      <c r="J43" s="4"/>
      <c r="K43" s="4"/>
      <c r="L43" s="4"/>
      <c r="M43" s="4"/>
      <c r="N43" s="4"/>
      <c r="O43" s="4"/>
      <c r="P43" s="4"/>
      <c r="Q43" s="4"/>
    </row>
    <row r="44" spans="1:17" ht="48" hidden="1" customHeight="1" x14ac:dyDescent="0.25">
      <c r="A44" s="305" t="s">
        <v>3396</v>
      </c>
      <c r="B44" s="376" t="s">
        <v>3397</v>
      </c>
      <c r="C44" s="377"/>
      <c r="D44" s="4"/>
      <c r="E44" s="4"/>
      <c r="F44" s="4"/>
      <c r="G44" s="4"/>
      <c r="H44" s="4"/>
      <c r="I44" s="4"/>
      <c r="J44" s="4"/>
      <c r="K44" s="4"/>
      <c r="L44" s="4"/>
      <c r="M44" s="4"/>
      <c r="N44" s="4"/>
      <c r="O44" s="4"/>
      <c r="P44" s="4"/>
      <c r="Q44" s="4"/>
    </row>
    <row r="45" spans="1:17" ht="57" hidden="1" customHeight="1" x14ac:dyDescent="0.25">
      <c r="A45" s="305" t="s">
        <v>3398</v>
      </c>
      <c r="B45" s="376" t="s">
        <v>3399</v>
      </c>
      <c r="C45" s="377"/>
      <c r="D45" s="4"/>
      <c r="E45" s="4"/>
      <c r="F45" s="4"/>
      <c r="G45" s="4"/>
      <c r="H45" s="4"/>
      <c r="I45" s="4"/>
      <c r="J45" s="4"/>
      <c r="K45" s="4"/>
      <c r="L45" s="4"/>
      <c r="M45" s="4"/>
      <c r="N45" s="4"/>
      <c r="O45" s="4"/>
      <c r="P45" s="4"/>
      <c r="Q45" s="4"/>
    </row>
    <row r="46" spans="1:17" ht="73.5" hidden="1" customHeight="1" x14ac:dyDescent="0.25">
      <c r="A46" s="305" t="s">
        <v>3400</v>
      </c>
      <c r="B46" s="385" t="s">
        <v>3401</v>
      </c>
      <c r="C46" s="377"/>
      <c r="D46" s="41"/>
      <c r="E46" s="4"/>
      <c r="F46" s="4"/>
      <c r="G46" s="4"/>
      <c r="H46" s="4"/>
      <c r="I46" s="4"/>
      <c r="J46" s="4"/>
      <c r="K46" s="4"/>
      <c r="L46" s="4"/>
      <c r="M46" s="4"/>
      <c r="N46" s="4"/>
      <c r="O46" s="4"/>
      <c r="P46" s="4"/>
      <c r="Q46" s="4"/>
    </row>
    <row r="47" spans="1:17" ht="66" hidden="1" customHeight="1" x14ac:dyDescent="0.25">
      <c r="A47" s="46" t="s">
        <v>3402</v>
      </c>
      <c r="B47" s="386" t="s">
        <v>3403</v>
      </c>
      <c r="C47" s="386"/>
      <c r="D47" s="4"/>
      <c r="E47" s="4"/>
      <c r="F47" s="4"/>
      <c r="G47" s="4"/>
      <c r="H47" s="4"/>
      <c r="I47" s="4"/>
      <c r="J47" s="4"/>
      <c r="K47" s="4"/>
      <c r="L47" s="4"/>
      <c r="M47" s="4"/>
      <c r="N47" s="4"/>
      <c r="O47" s="4"/>
      <c r="P47" s="4"/>
      <c r="Q47" s="4"/>
    </row>
    <row r="48" spans="1:17" ht="123.75" customHeight="1" x14ac:dyDescent="0.25">
      <c r="A48" s="267" t="s">
        <v>3404</v>
      </c>
      <c r="B48" s="384" t="s">
        <v>3405</v>
      </c>
      <c r="C48" s="383"/>
      <c r="D48" s="4"/>
      <c r="E48" s="4"/>
      <c r="F48" s="4"/>
      <c r="G48" s="4"/>
      <c r="H48" s="4"/>
      <c r="I48" s="4"/>
      <c r="J48" s="4"/>
      <c r="K48" s="4"/>
      <c r="L48" s="4"/>
      <c r="M48" s="4"/>
      <c r="N48" s="4"/>
      <c r="O48" s="4"/>
      <c r="P48" s="4"/>
      <c r="Q48" s="4"/>
    </row>
    <row r="49" spans="1:17" ht="34.5" customHeight="1" x14ac:dyDescent="0.25">
      <c r="A49" s="267" t="s">
        <v>3406</v>
      </c>
      <c r="B49" s="382" t="s">
        <v>3407</v>
      </c>
      <c r="C49" s="383"/>
      <c r="D49" s="4"/>
      <c r="E49" s="4"/>
      <c r="F49" s="4"/>
      <c r="G49" s="4"/>
      <c r="H49" s="4"/>
      <c r="I49" s="4"/>
      <c r="J49" s="4"/>
      <c r="K49" s="4"/>
      <c r="L49" s="4"/>
      <c r="M49" s="4"/>
      <c r="N49" s="4"/>
      <c r="O49" s="4"/>
      <c r="P49" s="4"/>
      <c r="Q49" s="4"/>
    </row>
    <row r="50" spans="1:17" ht="34.5" customHeight="1" x14ac:dyDescent="0.25">
      <c r="A50" s="267" t="s">
        <v>3408</v>
      </c>
      <c r="B50" s="382" t="s">
        <v>3409</v>
      </c>
      <c r="C50" s="383"/>
      <c r="D50" s="4"/>
      <c r="E50" s="4"/>
      <c r="F50" s="4"/>
      <c r="G50" s="4"/>
      <c r="H50" s="4"/>
      <c r="I50" s="4"/>
      <c r="J50" s="4"/>
      <c r="K50" s="4"/>
      <c r="L50" s="4"/>
      <c r="M50" s="4"/>
      <c r="N50" s="4"/>
      <c r="O50" s="4"/>
      <c r="P50" s="4"/>
      <c r="Q50" s="4"/>
    </row>
    <row r="51" spans="1:17" ht="31.5" customHeight="1" x14ac:dyDescent="0.25">
      <c r="A51" s="306" t="s">
        <v>3410</v>
      </c>
      <c r="B51" s="376" t="s">
        <v>3411</v>
      </c>
      <c r="C51" s="377"/>
      <c r="D51" s="4"/>
      <c r="E51" s="4"/>
      <c r="F51" s="4"/>
      <c r="G51" s="4"/>
      <c r="H51" s="4"/>
      <c r="I51" s="4"/>
      <c r="J51" s="4"/>
      <c r="K51" s="4"/>
      <c r="L51" s="4"/>
      <c r="M51" s="4"/>
      <c r="N51" s="4"/>
      <c r="O51" s="4"/>
      <c r="P51" s="4"/>
      <c r="Q51" s="4"/>
    </row>
    <row r="52" spans="1:17" ht="31.5" customHeight="1" x14ac:dyDescent="0.25">
      <c r="A52" s="306" t="s">
        <v>3412</v>
      </c>
      <c r="B52" s="376" t="s">
        <v>3413</v>
      </c>
      <c r="C52" s="377"/>
      <c r="D52" s="4"/>
      <c r="E52" s="4"/>
      <c r="F52" s="4"/>
      <c r="G52" s="4"/>
      <c r="H52" s="4"/>
      <c r="I52" s="4"/>
      <c r="J52" s="4"/>
      <c r="K52" s="4"/>
      <c r="L52" s="4"/>
      <c r="M52" s="4"/>
      <c r="N52" s="4"/>
      <c r="O52" s="4"/>
      <c r="P52" s="4"/>
      <c r="Q52" s="4"/>
    </row>
    <row r="53" spans="1:17" ht="31.5" customHeight="1" x14ac:dyDescent="0.25">
      <c r="A53" s="306" t="s">
        <v>3414</v>
      </c>
      <c r="B53" s="374" t="s">
        <v>3415</v>
      </c>
      <c r="C53" s="375"/>
      <c r="D53" s="4"/>
      <c r="E53" s="4"/>
      <c r="F53" s="4"/>
      <c r="G53" s="4"/>
      <c r="H53" s="4"/>
      <c r="I53" s="4"/>
      <c r="J53" s="4"/>
      <c r="K53" s="4"/>
      <c r="L53" s="4"/>
      <c r="M53" s="4"/>
      <c r="N53" s="4"/>
      <c r="O53" s="4"/>
      <c r="P53" s="4"/>
      <c r="Q53" s="4"/>
    </row>
    <row r="54" spans="1:17" ht="31.5" customHeight="1" x14ac:dyDescent="0.25">
      <c r="A54" s="306" t="s">
        <v>3416</v>
      </c>
      <c r="B54" s="374" t="s">
        <v>3417</v>
      </c>
      <c r="C54" s="375"/>
      <c r="D54" s="4"/>
      <c r="E54" s="4"/>
      <c r="F54" s="4"/>
      <c r="G54" s="4"/>
      <c r="H54" s="4"/>
      <c r="I54" s="4"/>
      <c r="J54" s="4"/>
      <c r="K54" s="4"/>
      <c r="L54" s="4"/>
      <c r="M54" s="4"/>
      <c r="N54" s="4"/>
      <c r="O54" s="4"/>
      <c r="P54" s="4"/>
      <c r="Q54" s="4"/>
    </row>
    <row r="55" spans="1:17" ht="54.6" customHeight="1" x14ac:dyDescent="0.25">
      <c r="A55" s="306" t="s">
        <v>3418</v>
      </c>
      <c r="B55" s="374" t="s">
        <v>3419</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18563</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37</v>
      </c>
      <c r="C12" s="266"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1534013.1300000004</v>
      </c>
      <c r="I16" s="170">
        <f>'PR-RAS'!E6</f>
        <v>1616425.1800000002</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1475289.3599999999</v>
      </c>
      <c r="I17" s="170">
        <f>'PR-RAS'!E151</f>
        <v>1586390.9499999997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19603.840000000549</v>
      </c>
      <c r="I18" s="170">
        <f>'PR-RAS'!E645</f>
        <v>45206.4300000004</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31</v>
      </c>
      <c r="B20" s="331" t="str">
        <f>BILANCA!B7</f>
        <v>Nefinancijska imovina (šifre 01+02+03+04+05+06)</v>
      </c>
      <c r="C20" s="332"/>
      <c r="D20" s="332"/>
      <c r="E20" s="332"/>
      <c r="F20" s="333"/>
      <c r="G20" s="157" t="str">
        <f>BILANCA!C7</f>
        <v>B002</v>
      </c>
      <c r="H20" s="172">
        <f>BILANCA!D7</f>
        <v>710831.57000000007</v>
      </c>
      <c r="I20" s="173">
        <f>BILANCA!E7</f>
        <v>684250.97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139407.97999999998</v>
      </c>
      <c r="I21" s="175">
        <f>BILANCA!E68</f>
        <v>181389.13999999998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119804.16999999998</v>
      </c>
      <c r="I22" s="175">
        <f>BILANCA!E176</f>
        <v>136182.71</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730435.38</v>
      </c>
      <c r="I23" s="177">
        <f>BILANCA!E237</f>
        <v>729457.39999999991</v>
      </c>
      <c r="J23" s="4"/>
      <c r="K23" s="4"/>
      <c r="L23" s="4"/>
      <c r="M23" s="4"/>
      <c r="N23" s="4"/>
      <c r="O23" s="4"/>
      <c r="P23" s="4"/>
      <c r="Q23" s="4"/>
      <c r="R23" s="4"/>
      <c r="S23" s="4"/>
      <c r="T23" s="4"/>
      <c r="U23" s="4"/>
      <c r="V23" s="4"/>
      <c r="W23" s="4"/>
      <c r="X23" s="4"/>
    </row>
    <row r="24" spans="1:24" ht="12.75" customHeight="1" x14ac:dyDescent="0.25">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1545581.49</v>
      </c>
      <c r="I27" s="175">
        <f>'RAS-funkcijski'!E114</f>
        <v>1590989.19</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1545581.49</v>
      </c>
      <c r="I28" s="179">
        <f>'RAS-funkcijski'!E141</f>
        <v>1590989.19</v>
      </c>
      <c r="J28" s="4"/>
      <c r="K28" s="4"/>
      <c r="L28" s="4"/>
      <c r="M28" s="4"/>
      <c r="N28" s="4"/>
      <c r="O28" s="4"/>
      <c r="P28" s="4"/>
      <c r="Q28" s="4"/>
      <c r="R28" s="4"/>
      <c r="S28" s="4"/>
      <c r="T28" s="4"/>
      <c r="U28" s="4"/>
      <c r="V28" s="4"/>
      <c r="W28" s="4"/>
      <c r="X28" s="4"/>
    </row>
    <row r="29" spans="1:24" ht="12.75" customHeight="1" x14ac:dyDescent="0.25">
      <c r="A29" s="325" t="s">
        <v>35</v>
      </c>
      <c r="B29" s="341" t="str">
        <f>'P-VRIO'!B5</f>
        <v>Promjene u vrijednosti i obujmu imovine (šifre 91511+91512)</v>
      </c>
      <c r="C29" s="332"/>
      <c r="D29" s="332"/>
      <c r="E29" s="332"/>
      <c r="F29" s="333"/>
      <c r="G29" s="157" t="str">
        <f>'P-VRIO'!C5</f>
        <v>9151</v>
      </c>
      <c r="H29" s="172">
        <f>'P-VRIO'!D5</f>
        <v>0</v>
      </c>
      <c r="I29" s="173">
        <f>'P-VRIO'!E5</f>
        <v>201.65</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119804.17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45</v>
      </c>
      <c r="I34" s="175">
        <f>OBVEZE!D42</f>
        <v>136182.70999999996</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45</v>
      </c>
      <c r="I35" s="175">
        <f>OBVEZE!D43</f>
        <v>12554.9</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45</v>
      </c>
      <c r="I36" s="179">
        <f>OBVEZE!D101</f>
        <v>123627.81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D645" sqref="D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47</v>
      </c>
      <c r="B1" s="301" t="s">
        <v>48</v>
      </c>
      <c r="C1" s="299" t="s">
        <v>33</v>
      </c>
      <c r="D1" s="302" t="s">
        <v>34</v>
      </c>
      <c r="E1" s="300" t="s">
        <v>49</v>
      </c>
      <c r="F1" s="303" t="s">
        <v>38</v>
      </c>
    </row>
    <row r="2" spans="1:25" s="222" customFormat="1" ht="50.1" customHeight="1" x14ac:dyDescent="0.25">
      <c r="A2" s="348" t="s">
        <v>50</v>
      </c>
      <c r="B2" s="349"/>
      <c r="C2" s="349"/>
      <c r="D2" s="349"/>
      <c r="E2" s="349"/>
      <c r="F2" s="349"/>
    </row>
    <row r="3" spans="1:25" s="222" customFormat="1" ht="48" x14ac:dyDescent="0.25">
      <c r="A3" s="295" t="s">
        <v>51</v>
      </c>
      <c r="B3" s="296" t="s">
        <v>40</v>
      </c>
      <c r="C3" s="278" t="s">
        <v>41</v>
      </c>
      <c r="D3" s="296" t="s">
        <v>52</v>
      </c>
      <c r="E3" s="296" t="s">
        <v>53</v>
      </c>
      <c r="F3" s="279" t="s">
        <v>54</v>
      </c>
    </row>
    <row r="4" spans="1:25" s="224" customFormat="1" ht="12" customHeight="1" x14ac:dyDescent="0.25">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56</v>
      </c>
      <c r="B5" s="351"/>
      <c r="C5" s="214"/>
      <c r="D5" s="72"/>
      <c r="E5" s="72"/>
      <c r="F5" s="59"/>
    </row>
    <row r="6" spans="1:25" ht="12.75" customHeight="1" x14ac:dyDescent="0.2">
      <c r="A6" s="53">
        <v>6</v>
      </c>
      <c r="B6" s="85" t="s">
        <v>57</v>
      </c>
      <c r="C6" s="50" t="s">
        <v>58</v>
      </c>
      <c r="D6" s="51">
        <f>D7+D44+D50+D82+D106+D124+D133+D139</f>
        <v>1534013.1300000004</v>
      </c>
      <c r="E6" s="51">
        <f>E7+E44+E50+E82+E106+E124+E133+E139</f>
        <v>1616425.1800000002</v>
      </c>
      <c r="F6" s="52">
        <f t="shared" ref="F6:F131" si="0">IF(D6&lt;&gt;0,IF(E6/D6&gt;=100,"&gt;&gt;100",E6/D6*100),"-")</f>
        <v>105.37231711960639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2.8" x14ac:dyDescent="0.2">
      <c r="A50" s="53">
        <v>63</v>
      </c>
      <c r="B50" s="86" t="s">
        <v>145</v>
      </c>
      <c r="C50" s="50" t="s">
        <v>146</v>
      </c>
      <c r="D50" s="51">
        <f>D51+D54+D59+D62+D65+D68+D71+D74+D77</f>
        <v>1318071.5200000003</v>
      </c>
      <c r="E50" s="51">
        <f>E51+E54+E59+E62+E65+E68+E71+E74+E77</f>
        <v>1473345.4300000002</v>
      </c>
      <c r="F50" s="52">
        <f t="shared" si="0"/>
        <v>111.7803857866529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12"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2.8" x14ac:dyDescent="0.2">
      <c r="A59" s="53">
        <v>633</v>
      </c>
      <c r="B59" s="86" t="s">
        <v>163</v>
      </c>
      <c r="C59" s="50" t="s">
        <v>164</v>
      </c>
      <c r="D59" s="51">
        <f t="shared" ref="D59:E59" si="12">SUM(D60:D61)</f>
        <v>0</v>
      </c>
      <c r="E59" s="51">
        <f t="shared" si="12"/>
        <v>0</v>
      </c>
      <c r="F59" s="52" t="str">
        <f t="shared" si="0"/>
        <v>-</v>
      </c>
    </row>
    <row r="60" spans="1:6" ht="12" x14ac:dyDescent="0.2">
      <c r="A60" s="53">
        <v>6331</v>
      </c>
      <c r="B60" s="86" t="s">
        <v>165</v>
      </c>
      <c r="C60" s="50" t="s">
        <v>166</v>
      </c>
      <c r="D60" s="242">
        <v>0</v>
      </c>
      <c r="E60" s="242"/>
      <c r="F60" s="52" t="str">
        <f t="shared" si="0"/>
        <v>-</v>
      </c>
    </row>
    <row r="61" spans="1:6" ht="12"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2.8" x14ac:dyDescent="0.2">
      <c r="A68" s="53" t="s">
        <v>181</v>
      </c>
      <c r="B68" s="232" t="s">
        <v>182</v>
      </c>
      <c r="C68" s="50" t="s">
        <v>181</v>
      </c>
      <c r="D68" s="51">
        <f t="shared" ref="D68:E68" si="15">SUM(D69:D70)</f>
        <v>1315136.7100000002</v>
      </c>
      <c r="E68" s="51">
        <f t="shared" si="15"/>
        <v>1450348.21</v>
      </c>
      <c r="F68" s="52">
        <f t="shared" si="0"/>
        <v>110.28117449477932</v>
      </c>
    </row>
    <row r="69" spans="1:6" ht="12.75" customHeight="1" x14ac:dyDescent="0.2">
      <c r="A69" s="53" t="s">
        <v>183</v>
      </c>
      <c r="B69" s="85" t="s">
        <v>184</v>
      </c>
      <c r="C69" s="50" t="s">
        <v>183</v>
      </c>
      <c r="D69" s="242">
        <v>1313783.6000000001</v>
      </c>
      <c r="E69" s="242">
        <v>1449309.57</v>
      </c>
      <c r="F69" s="52">
        <f t="shared" si="0"/>
        <v>110.3156996327249</v>
      </c>
    </row>
    <row r="70" spans="1:6" ht="12" x14ac:dyDescent="0.2">
      <c r="A70" s="53" t="s">
        <v>185</v>
      </c>
      <c r="B70" s="85" t="s">
        <v>186</v>
      </c>
      <c r="C70" s="50" t="s">
        <v>185</v>
      </c>
      <c r="D70" s="242">
        <v>1353.11</v>
      </c>
      <c r="E70" s="242">
        <v>1038.6400000000001</v>
      </c>
      <c r="F70" s="52">
        <f t="shared" si="0"/>
        <v>76.759465231947161</v>
      </c>
    </row>
    <row r="71" spans="1:6" ht="22.8"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2934.81</v>
      </c>
      <c r="E74" s="51">
        <f t="shared" si="17"/>
        <v>21669.599999999999</v>
      </c>
      <c r="F74" s="52">
        <f t="shared" si="0"/>
        <v>738.36466415202335</v>
      </c>
    </row>
    <row r="75" spans="1:6" ht="12.75" customHeight="1" x14ac:dyDescent="0.2">
      <c r="A75" s="53" t="s">
        <v>195</v>
      </c>
      <c r="B75" s="85" t="s">
        <v>196</v>
      </c>
      <c r="C75" s="50" t="s">
        <v>195</v>
      </c>
      <c r="D75" s="242">
        <v>2934.81</v>
      </c>
      <c r="E75" s="242">
        <v>21669.599999999999</v>
      </c>
      <c r="F75" s="52">
        <f t="shared" si="0"/>
        <v>738.36466415202335</v>
      </c>
    </row>
    <row r="76" spans="1:6" ht="12.75" customHeight="1" x14ac:dyDescent="0.2">
      <c r="A76" s="53" t="s">
        <v>197</v>
      </c>
      <c r="B76" s="85" t="s">
        <v>198</v>
      </c>
      <c r="C76" s="50" t="s">
        <v>197</v>
      </c>
      <c r="D76" s="242">
        <v>0</v>
      </c>
      <c r="E76" s="242"/>
      <c r="F76" s="52" t="str">
        <f t="shared" si="0"/>
        <v>-</v>
      </c>
    </row>
    <row r="77" spans="1:6" ht="12" x14ac:dyDescent="0.2">
      <c r="A77" s="53" t="s">
        <v>199</v>
      </c>
      <c r="B77" s="85" t="s">
        <v>200</v>
      </c>
      <c r="C77" s="50" t="s">
        <v>199</v>
      </c>
      <c r="D77" s="51">
        <f t="shared" ref="D77:E77" si="18">SUM(D78:D81)</f>
        <v>0</v>
      </c>
      <c r="E77" s="51">
        <f t="shared" si="18"/>
        <v>1327.62</v>
      </c>
      <c r="F77" s="52" t="str">
        <f t="shared" si="0"/>
        <v>-</v>
      </c>
    </row>
    <row r="78" spans="1:6" ht="12.75" customHeight="1" x14ac:dyDescent="0.2">
      <c r="A78" s="53">
        <v>6391</v>
      </c>
      <c r="B78" s="85" t="s">
        <v>201</v>
      </c>
      <c r="C78" s="50" t="s">
        <v>202</v>
      </c>
      <c r="D78" s="242">
        <v>0</v>
      </c>
      <c r="E78" s="242">
        <v>1327.62</v>
      </c>
      <c r="F78" s="52" t="str">
        <f t="shared" si="0"/>
        <v>-</v>
      </c>
    </row>
    <row r="79" spans="1:6" ht="12.75" customHeight="1" x14ac:dyDescent="0.2">
      <c r="A79" s="53">
        <v>6392</v>
      </c>
      <c r="B79" s="85" t="s">
        <v>203</v>
      </c>
      <c r="C79" s="50" t="s">
        <v>204</v>
      </c>
      <c r="D79" s="242">
        <v>0</v>
      </c>
      <c r="E79" s="242"/>
      <c r="F79" s="52" t="str">
        <f t="shared" si="0"/>
        <v>-</v>
      </c>
    </row>
    <row r="80" spans="1:6" ht="22.8" x14ac:dyDescent="0.2">
      <c r="A80" s="53">
        <v>6393</v>
      </c>
      <c r="B80" s="85" t="s">
        <v>205</v>
      </c>
      <c r="C80" s="50" t="s">
        <v>206</v>
      </c>
      <c r="D80" s="242">
        <v>0</v>
      </c>
      <c r="E80" s="242"/>
      <c r="F80" s="52" t="str">
        <f t="shared" si="0"/>
        <v>-</v>
      </c>
    </row>
    <row r="81" spans="1:6" ht="22.8"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0.09</v>
      </c>
      <c r="E82" s="51">
        <f t="shared" si="19"/>
        <v>0.03</v>
      </c>
      <c r="F82" s="52">
        <f t="shared" si="0"/>
        <v>33.333333333333329</v>
      </c>
    </row>
    <row r="83" spans="1:6" ht="12.75" customHeight="1" x14ac:dyDescent="0.2">
      <c r="A83" s="53">
        <v>641</v>
      </c>
      <c r="B83" s="85" t="s">
        <v>211</v>
      </c>
      <c r="C83" s="50" t="s">
        <v>212</v>
      </c>
      <c r="D83" s="51">
        <f t="shared" ref="D83:E83" si="20">SUM(D84:D90)</f>
        <v>0.09</v>
      </c>
      <c r="E83" s="51">
        <f t="shared" si="20"/>
        <v>0.03</v>
      </c>
      <c r="F83" s="52">
        <f t="shared" si="0"/>
        <v>33.333333333333329</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0.09</v>
      </c>
      <c r="E85" s="242">
        <v>0.03</v>
      </c>
      <c r="F85" s="52">
        <f t="shared" si="0"/>
        <v>33.333333333333329</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2.8"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2.8" x14ac:dyDescent="0.2">
      <c r="A99" s="53">
        <v>6431</v>
      </c>
      <c r="B99" s="85" t="s">
        <v>243</v>
      </c>
      <c r="C99" s="50" t="s">
        <v>244</v>
      </c>
      <c r="D99" s="242">
        <v>0</v>
      </c>
      <c r="E99" s="242"/>
      <c r="F99" s="52" t="str">
        <f t="shared" si="0"/>
        <v>-</v>
      </c>
    </row>
    <row r="100" spans="1:6" ht="22.8" x14ac:dyDescent="0.2">
      <c r="A100" s="53">
        <v>6432</v>
      </c>
      <c r="B100" s="232" t="s">
        <v>245</v>
      </c>
      <c r="C100" s="50" t="s">
        <v>246</v>
      </c>
      <c r="D100" s="242">
        <v>0</v>
      </c>
      <c r="E100" s="242"/>
      <c r="F100" s="52" t="str">
        <f t="shared" si="0"/>
        <v>-</v>
      </c>
    </row>
    <row r="101" spans="1:6" ht="22.8" x14ac:dyDescent="0.2">
      <c r="A101" s="53">
        <v>6433</v>
      </c>
      <c r="B101" s="232" t="s">
        <v>247</v>
      </c>
      <c r="C101" s="50" t="s">
        <v>248</v>
      </c>
      <c r="D101" s="242">
        <v>0</v>
      </c>
      <c r="E101" s="242"/>
      <c r="F101" s="52" t="str">
        <f t="shared" si="0"/>
        <v>-</v>
      </c>
    </row>
    <row r="102" spans="1:6" ht="12" x14ac:dyDescent="0.2">
      <c r="A102" s="53">
        <v>6434</v>
      </c>
      <c r="B102" s="85" t="s">
        <v>249</v>
      </c>
      <c r="C102" s="50" t="s">
        <v>250</v>
      </c>
      <c r="D102" s="242">
        <v>0</v>
      </c>
      <c r="E102" s="242"/>
      <c r="F102" s="52" t="str">
        <f t="shared" si="0"/>
        <v>-</v>
      </c>
    </row>
    <row r="103" spans="1:6" ht="22.8" x14ac:dyDescent="0.2">
      <c r="A103" s="53">
        <v>6435</v>
      </c>
      <c r="B103" s="232" t="s">
        <v>251</v>
      </c>
      <c r="C103" s="50" t="s">
        <v>252</v>
      </c>
      <c r="D103" s="242">
        <v>0</v>
      </c>
      <c r="E103" s="242"/>
      <c r="F103" s="52" t="str">
        <f t="shared" si="0"/>
        <v>-</v>
      </c>
    </row>
    <row r="104" spans="1:6" ht="22.8"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2.8" x14ac:dyDescent="0.2">
      <c r="A106" s="53">
        <v>65</v>
      </c>
      <c r="B106" s="85" t="s">
        <v>257</v>
      </c>
      <c r="C106" s="50" t="s">
        <v>258</v>
      </c>
      <c r="D106" s="51">
        <f t="shared" ref="D106:E106" si="23">D107+D112+D120</f>
        <v>19264.72</v>
      </c>
      <c r="E106" s="51">
        <f t="shared" si="23"/>
        <v>11527.54</v>
      </c>
      <c r="F106" s="52">
        <f t="shared" si="0"/>
        <v>59.837568363308677</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19264.72</v>
      </c>
      <c r="E112" s="51">
        <f t="shared" si="25"/>
        <v>11527.54</v>
      </c>
      <c r="F112" s="52">
        <f t="shared" si="0"/>
        <v>59.837568363308677</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19264.72</v>
      </c>
      <c r="E117" s="242">
        <v>11527.54</v>
      </c>
      <c r="F117" s="52">
        <f t="shared" si="0"/>
        <v>59.837568363308677</v>
      </c>
    </row>
    <row r="118" spans="1:6" ht="12.75" customHeight="1" x14ac:dyDescent="0.2">
      <c r="A118" s="53">
        <v>6527</v>
      </c>
      <c r="B118" s="85" t="s">
        <v>281</v>
      </c>
      <c r="C118" s="50" t="s">
        <v>282</v>
      </c>
      <c r="D118" s="242">
        <v>0</v>
      </c>
      <c r="E118" s="242"/>
      <c r="F118" s="52" t="str">
        <f t="shared" si="0"/>
        <v>-</v>
      </c>
    </row>
    <row r="119" spans="1:6" ht="22.8"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2.8" x14ac:dyDescent="0.2">
      <c r="A124" s="53">
        <v>66</v>
      </c>
      <c r="B124" s="231" t="s">
        <v>293</v>
      </c>
      <c r="C124" s="50" t="s">
        <v>294</v>
      </c>
      <c r="D124" s="51">
        <f t="shared" ref="D124:E124" si="27">D125+D128</f>
        <v>22896.41</v>
      </c>
      <c r="E124" s="51">
        <f t="shared" si="27"/>
        <v>11557.88</v>
      </c>
      <c r="F124" s="52">
        <f t="shared" si="0"/>
        <v>50.479005223963057</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0</v>
      </c>
      <c r="E127" s="242"/>
      <c r="F127" s="52" t="str">
        <f t="shared" si="0"/>
        <v>-</v>
      </c>
    </row>
    <row r="128" spans="1:6" ht="22.8" x14ac:dyDescent="0.2">
      <c r="A128" s="53">
        <v>663</v>
      </c>
      <c r="B128" s="231" t="s">
        <v>301</v>
      </c>
      <c r="C128" s="50" t="s">
        <v>302</v>
      </c>
      <c r="D128" s="51">
        <f t="shared" ref="D128:E128" si="29">SUM(D129:D132)</f>
        <v>22896.41</v>
      </c>
      <c r="E128" s="51">
        <f t="shared" si="29"/>
        <v>11557.88</v>
      </c>
      <c r="F128" s="52">
        <f t="shared" si="0"/>
        <v>50.479005223963057</v>
      </c>
    </row>
    <row r="129" spans="1:6" ht="12.75" customHeight="1" x14ac:dyDescent="0.2">
      <c r="A129" s="53">
        <v>6631</v>
      </c>
      <c r="B129" s="86" t="s">
        <v>303</v>
      </c>
      <c r="C129" s="50" t="s">
        <v>304</v>
      </c>
      <c r="D129" s="242">
        <v>22896.41</v>
      </c>
      <c r="E129" s="242">
        <v>11557.88</v>
      </c>
      <c r="F129" s="52">
        <f t="shared" si="0"/>
        <v>50.479005223963057</v>
      </c>
    </row>
    <row r="130" spans="1:6" ht="12.75" customHeight="1" x14ac:dyDescent="0.2">
      <c r="A130" s="53">
        <v>6632</v>
      </c>
      <c r="B130" s="232" t="s">
        <v>305</v>
      </c>
      <c r="C130" s="50" t="s">
        <v>306</v>
      </c>
      <c r="D130" s="242">
        <v>0</v>
      </c>
      <c r="E130" s="242"/>
      <c r="F130" s="52" t="str">
        <f t="shared" si="0"/>
        <v>-</v>
      </c>
    </row>
    <row r="131" spans="1:6" ht="22.8" x14ac:dyDescent="0.2">
      <c r="A131" s="53" t="s">
        <v>307</v>
      </c>
      <c r="B131" s="232" t="s">
        <v>308</v>
      </c>
      <c r="C131" s="54" t="s">
        <v>307</v>
      </c>
      <c r="D131" s="242">
        <v>0</v>
      </c>
      <c r="E131" s="242"/>
      <c r="F131" s="52" t="str">
        <f t="shared" si="0"/>
        <v>-</v>
      </c>
    </row>
    <row r="132" spans="1:6" ht="22.8" x14ac:dyDescent="0.2">
      <c r="A132" s="53" t="s">
        <v>309</v>
      </c>
      <c r="B132" s="232" t="s">
        <v>310</v>
      </c>
      <c r="C132" s="54" t="s">
        <v>309</v>
      </c>
      <c r="D132" s="242">
        <v>0</v>
      </c>
      <c r="E132" s="242"/>
      <c r="F132" s="52" t="str">
        <f>IF(D132&lt;&gt;0,IF(E132/D132&gt;=100,"&gt;&gt;100",E132/D132*100),"-")</f>
        <v>-</v>
      </c>
    </row>
    <row r="133" spans="1:6" ht="22.8" x14ac:dyDescent="0.2">
      <c r="A133" s="53">
        <v>67</v>
      </c>
      <c r="B133" s="232" t="s">
        <v>311</v>
      </c>
      <c r="C133" s="50" t="s">
        <v>312</v>
      </c>
      <c r="D133" s="51">
        <f t="shared" ref="D133:E133" si="30">D134+D138</f>
        <v>173780.39</v>
      </c>
      <c r="E133" s="51">
        <f t="shared" si="30"/>
        <v>119994.3</v>
      </c>
      <c r="F133" s="52">
        <f t="shared" ref="F133:F223" si="31">IF(D133&lt;&gt;0,IF(E133/D133&gt;=100,"&gt;&gt;100",E133/D133*100),"-")</f>
        <v>69.049390440428866</v>
      </c>
    </row>
    <row r="134" spans="1:6" ht="22.8" x14ac:dyDescent="0.2">
      <c r="A134" s="53">
        <v>671</v>
      </c>
      <c r="B134" s="232" t="s">
        <v>313</v>
      </c>
      <c r="C134" s="50" t="s">
        <v>314</v>
      </c>
      <c r="D134" s="51">
        <f t="shared" ref="D134:E134" si="32">SUM(D135:D137)</f>
        <v>173780.39</v>
      </c>
      <c r="E134" s="51">
        <f t="shared" si="32"/>
        <v>119994.3</v>
      </c>
      <c r="F134" s="52">
        <f t="shared" si="31"/>
        <v>69.049390440428866</v>
      </c>
    </row>
    <row r="135" spans="1:6" ht="12.75" customHeight="1" x14ac:dyDescent="0.2">
      <c r="A135" s="53">
        <v>6711</v>
      </c>
      <c r="B135" s="85" t="s">
        <v>315</v>
      </c>
      <c r="C135" s="50" t="s">
        <v>316</v>
      </c>
      <c r="D135" s="242">
        <v>173780.39</v>
      </c>
      <c r="E135" s="242">
        <v>118619.3</v>
      </c>
      <c r="F135" s="52">
        <f t="shared" si="31"/>
        <v>68.25816192494446</v>
      </c>
    </row>
    <row r="136" spans="1:6" ht="22.8" x14ac:dyDescent="0.2">
      <c r="A136" s="53">
        <v>6712</v>
      </c>
      <c r="B136" s="232" t="s">
        <v>317</v>
      </c>
      <c r="C136" s="50" t="s">
        <v>318</v>
      </c>
      <c r="D136" s="242">
        <v>0</v>
      </c>
      <c r="E136" s="242">
        <v>1375</v>
      </c>
      <c r="F136" s="52" t="str">
        <f t="shared" si="31"/>
        <v>-</v>
      </c>
    </row>
    <row r="137" spans="1:6" ht="22.8"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1475289.3599999999</v>
      </c>
      <c r="E151" s="51">
        <f t="shared" si="35"/>
        <v>1586390.9499999997</v>
      </c>
      <c r="F151" s="52">
        <f t="shared" si="31"/>
        <v>107.5308338155438</v>
      </c>
    </row>
    <row r="152" spans="1:6" ht="12.75" customHeight="1" x14ac:dyDescent="0.2">
      <c r="A152" s="53">
        <v>31</v>
      </c>
      <c r="B152" s="85" t="s">
        <v>348</v>
      </c>
      <c r="C152" s="50" t="s">
        <v>34</v>
      </c>
      <c r="D152" s="51">
        <f t="shared" ref="D152:E152" si="36">D153+D158+D159</f>
        <v>1294058.3900000001</v>
      </c>
      <c r="E152" s="51">
        <f t="shared" si="36"/>
        <v>1442080.17</v>
      </c>
      <c r="F152" s="52">
        <f t="shared" si="31"/>
        <v>111.43857040330303</v>
      </c>
    </row>
    <row r="153" spans="1:6" ht="12.75" customHeight="1" x14ac:dyDescent="0.2">
      <c r="A153" s="53">
        <v>311</v>
      </c>
      <c r="B153" s="85" t="s">
        <v>349</v>
      </c>
      <c r="C153" s="50" t="s">
        <v>350</v>
      </c>
      <c r="D153" s="51">
        <f t="shared" ref="D153:E153" si="37">SUM(D154:D157)</f>
        <v>1071224.1500000001</v>
      </c>
      <c r="E153" s="51">
        <f t="shared" si="37"/>
        <v>1191956.46</v>
      </c>
      <c r="F153" s="52">
        <f t="shared" si="31"/>
        <v>111.27049926945728</v>
      </c>
    </row>
    <row r="154" spans="1:6" ht="12.75" customHeight="1" x14ac:dyDescent="0.2">
      <c r="A154" s="53">
        <v>3111</v>
      </c>
      <c r="B154" s="85" t="s">
        <v>351</v>
      </c>
      <c r="C154" s="50" t="s">
        <v>352</v>
      </c>
      <c r="D154" s="242">
        <v>1070597.56</v>
      </c>
      <c r="E154" s="242">
        <v>1191329.8799999999</v>
      </c>
      <c r="F154" s="52">
        <f t="shared" si="31"/>
        <v>111.27709650300342</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626.59</v>
      </c>
      <c r="E156" s="242">
        <v>626.58000000000004</v>
      </c>
      <c r="F156" s="52">
        <f t="shared" si="31"/>
        <v>99.998404060071181</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45340.800000000003</v>
      </c>
      <c r="E158" s="242">
        <v>53377.83</v>
      </c>
      <c r="F158" s="52">
        <f t="shared" si="31"/>
        <v>117.72582309972475</v>
      </c>
    </row>
    <row r="159" spans="1:6" ht="12.75" customHeight="1" x14ac:dyDescent="0.2">
      <c r="A159" s="53">
        <v>313</v>
      </c>
      <c r="B159" s="85" t="s">
        <v>361</v>
      </c>
      <c r="C159" s="50" t="s">
        <v>362</v>
      </c>
      <c r="D159" s="51">
        <f t="shared" ref="D159:E159" si="38">SUM(D160:D162)</f>
        <v>177493.44</v>
      </c>
      <c r="E159" s="51">
        <f t="shared" si="38"/>
        <v>196745.88</v>
      </c>
      <c r="F159" s="52">
        <f t="shared" si="31"/>
        <v>110.84684594540508</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176959.41</v>
      </c>
      <c r="E161" s="242">
        <v>196745.88</v>
      </c>
      <c r="F161" s="52">
        <f t="shared" si="31"/>
        <v>111.18136074255673</v>
      </c>
    </row>
    <row r="162" spans="1:6" ht="12.75" customHeight="1" x14ac:dyDescent="0.2">
      <c r="A162" s="53">
        <v>3133</v>
      </c>
      <c r="B162" s="85" t="s">
        <v>366</v>
      </c>
      <c r="C162" s="50" t="s">
        <v>367</v>
      </c>
      <c r="D162" s="242">
        <v>534.03</v>
      </c>
      <c r="E162" s="242"/>
      <c r="F162" s="52">
        <f t="shared" si="31"/>
        <v>0</v>
      </c>
    </row>
    <row r="163" spans="1:6" ht="12.75" customHeight="1" x14ac:dyDescent="0.2">
      <c r="A163" s="53">
        <v>32</v>
      </c>
      <c r="B163" s="85" t="s">
        <v>368</v>
      </c>
      <c r="C163" s="50" t="s">
        <v>369</v>
      </c>
      <c r="D163" s="51">
        <f t="shared" ref="D163:E163" si="39">D164+D169+D177+D187+D188</f>
        <v>167515.38</v>
      </c>
      <c r="E163" s="51">
        <f t="shared" si="39"/>
        <v>141678.48000000001</v>
      </c>
      <c r="F163" s="52">
        <f t="shared" si="31"/>
        <v>84.576401283273213</v>
      </c>
    </row>
    <row r="164" spans="1:6" ht="12.75" customHeight="1" x14ac:dyDescent="0.2">
      <c r="A164" s="53">
        <v>321</v>
      </c>
      <c r="B164" s="85" t="s">
        <v>370</v>
      </c>
      <c r="C164" s="50" t="s">
        <v>371</v>
      </c>
      <c r="D164" s="51">
        <f t="shared" ref="D164:E164" si="40">SUM(D165:D168)</f>
        <v>39914.269999999997</v>
      </c>
      <c r="E164" s="51">
        <f t="shared" si="40"/>
        <v>42053.65</v>
      </c>
      <c r="F164" s="52">
        <f t="shared" si="31"/>
        <v>105.35993768644649</v>
      </c>
    </row>
    <row r="165" spans="1:6" ht="12.75" customHeight="1" x14ac:dyDescent="0.2">
      <c r="A165" s="53">
        <v>3211</v>
      </c>
      <c r="B165" s="85" t="s">
        <v>372</v>
      </c>
      <c r="C165" s="50" t="s">
        <v>373</v>
      </c>
      <c r="D165" s="242">
        <v>11520.58</v>
      </c>
      <c r="E165" s="242">
        <v>17151.87</v>
      </c>
      <c r="F165" s="52">
        <f t="shared" si="31"/>
        <v>148.88026470889486</v>
      </c>
    </row>
    <row r="166" spans="1:6" ht="12.75" customHeight="1" x14ac:dyDescent="0.2">
      <c r="A166" s="53">
        <v>3212</v>
      </c>
      <c r="B166" s="85" t="s">
        <v>374</v>
      </c>
      <c r="C166" s="50" t="s">
        <v>375</v>
      </c>
      <c r="D166" s="242">
        <v>18222.77</v>
      </c>
      <c r="E166" s="242">
        <v>19815.34</v>
      </c>
      <c r="F166" s="52">
        <f t="shared" si="31"/>
        <v>108.73945069821987</v>
      </c>
    </row>
    <row r="167" spans="1:6" ht="12.75" customHeight="1" x14ac:dyDescent="0.2">
      <c r="A167" s="53">
        <v>3213</v>
      </c>
      <c r="B167" s="85" t="s">
        <v>376</v>
      </c>
      <c r="C167" s="50" t="s">
        <v>377</v>
      </c>
      <c r="D167" s="242">
        <v>10170.92</v>
      </c>
      <c r="E167" s="242">
        <v>5086.4399999999996</v>
      </c>
      <c r="F167" s="52">
        <f t="shared" si="31"/>
        <v>50.009635313226333</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46325.899999999994</v>
      </c>
      <c r="E169" s="51">
        <f t="shared" si="41"/>
        <v>50202.420000000006</v>
      </c>
      <c r="F169" s="52">
        <f t="shared" si="31"/>
        <v>108.36793240930022</v>
      </c>
    </row>
    <row r="170" spans="1:6" ht="12.75" customHeight="1" x14ac:dyDescent="0.2">
      <c r="A170" s="53">
        <v>3221</v>
      </c>
      <c r="B170" s="85" t="s">
        <v>382</v>
      </c>
      <c r="C170" s="50" t="s">
        <v>383</v>
      </c>
      <c r="D170" s="242">
        <v>17322.78</v>
      </c>
      <c r="E170" s="242">
        <v>20674.07</v>
      </c>
      <c r="F170" s="52">
        <f t="shared" si="31"/>
        <v>119.34614421010947</v>
      </c>
    </row>
    <row r="171" spans="1:6" ht="12.75" customHeight="1" x14ac:dyDescent="0.2">
      <c r="A171" s="53">
        <v>3222</v>
      </c>
      <c r="B171" s="85" t="s">
        <v>384</v>
      </c>
      <c r="C171" s="50" t="s">
        <v>385</v>
      </c>
      <c r="D171" s="242">
        <v>2700.72</v>
      </c>
      <c r="E171" s="242">
        <v>2463.02</v>
      </c>
      <c r="F171" s="52">
        <f t="shared" si="31"/>
        <v>91.198643324743031</v>
      </c>
    </row>
    <row r="172" spans="1:6" ht="12.75" customHeight="1" x14ac:dyDescent="0.2">
      <c r="A172" s="53">
        <v>3223</v>
      </c>
      <c r="B172" s="85" t="s">
        <v>386</v>
      </c>
      <c r="C172" s="50" t="s">
        <v>387</v>
      </c>
      <c r="D172" s="242">
        <v>15766.5</v>
      </c>
      <c r="E172" s="242">
        <v>18899.400000000001</v>
      </c>
      <c r="F172" s="52">
        <f t="shared" si="31"/>
        <v>119.87061174008183</v>
      </c>
    </row>
    <row r="173" spans="1:6" ht="12.75" customHeight="1" x14ac:dyDescent="0.2">
      <c r="A173" s="53">
        <v>3224</v>
      </c>
      <c r="B173" s="85" t="s">
        <v>388</v>
      </c>
      <c r="C173" s="50" t="s">
        <v>389</v>
      </c>
      <c r="D173" s="242">
        <v>1490.36</v>
      </c>
      <c r="E173" s="242">
        <v>2789.04</v>
      </c>
      <c r="F173" s="52">
        <f t="shared" si="31"/>
        <v>187.1386779033254</v>
      </c>
    </row>
    <row r="174" spans="1:6" ht="12.75" customHeight="1" x14ac:dyDescent="0.2">
      <c r="A174" s="53">
        <v>3225</v>
      </c>
      <c r="B174" s="85" t="s">
        <v>390</v>
      </c>
      <c r="C174" s="50" t="s">
        <v>391</v>
      </c>
      <c r="D174" s="242">
        <v>6629.09</v>
      </c>
      <c r="E174" s="242">
        <v>4738.3599999999997</v>
      </c>
      <c r="F174" s="52">
        <f t="shared" si="31"/>
        <v>71.478287366742649</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2416.4499999999998</v>
      </c>
      <c r="E176" s="242">
        <v>638.53</v>
      </c>
      <c r="F176" s="52">
        <f t="shared" si="31"/>
        <v>26.424300109665005</v>
      </c>
    </row>
    <row r="177" spans="1:6" ht="12.75" customHeight="1" x14ac:dyDescent="0.2">
      <c r="A177" s="53">
        <v>323</v>
      </c>
      <c r="B177" s="85" t="s">
        <v>396</v>
      </c>
      <c r="C177" s="50" t="s">
        <v>397</v>
      </c>
      <c r="D177" s="51">
        <f t="shared" ref="D177:E177" si="42">SUM(D178:D186)</f>
        <v>52687.040000000001</v>
      </c>
      <c r="E177" s="51">
        <f t="shared" si="42"/>
        <v>34935.729999999996</v>
      </c>
      <c r="F177" s="52">
        <f t="shared" si="31"/>
        <v>66.308014266886119</v>
      </c>
    </row>
    <row r="178" spans="1:6" ht="12.75" customHeight="1" x14ac:dyDescent="0.2">
      <c r="A178" s="53">
        <v>3231</v>
      </c>
      <c r="B178" s="85" t="s">
        <v>398</v>
      </c>
      <c r="C178" s="50" t="s">
        <v>399</v>
      </c>
      <c r="D178" s="242">
        <v>23348.37</v>
      </c>
      <c r="E178" s="242">
        <v>4200.8999999999996</v>
      </c>
      <c r="F178" s="52">
        <f t="shared" si="31"/>
        <v>17.992262414892345</v>
      </c>
    </row>
    <row r="179" spans="1:6" ht="12.75" customHeight="1" x14ac:dyDescent="0.2">
      <c r="A179" s="53">
        <v>3232</v>
      </c>
      <c r="B179" s="85" t="s">
        <v>400</v>
      </c>
      <c r="C179" s="50" t="s">
        <v>401</v>
      </c>
      <c r="D179" s="242">
        <v>4264.8500000000004</v>
      </c>
      <c r="E179" s="242">
        <v>8145.25</v>
      </c>
      <c r="F179" s="52">
        <f t="shared" si="31"/>
        <v>190.98561496887345</v>
      </c>
    </row>
    <row r="180" spans="1:6" ht="12.75" customHeight="1" x14ac:dyDescent="0.2">
      <c r="A180" s="53">
        <v>3233</v>
      </c>
      <c r="B180" s="85" t="s">
        <v>402</v>
      </c>
      <c r="C180" s="50" t="s">
        <v>403</v>
      </c>
      <c r="D180" s="242">
        <v>0</v>
      </c>
      <c r="E180" s="242">
        <v>212.65</v>
      </c>
      <c r="F180" s="52" t="str">
        <f t="shared" si="31"/>
        <v>-</v>
      </c>
    </row>
    <row r="181" spans="1:6" ht="12.75" customHeight="1" x14ac:dyDescent="0.2">
      <c r="A181" s="53">
        <v>3234</v>
      </c>
      <c r="B181" s="85" t="s">
        <v>404</v>
      </c>
      <c r="C181" s="50" t="s">
        <v>405</v>
      </c>
      <c r="D181" s="242">
        <v>5812.99</v>
      </c>
      <c r="E181" s="242">
        <v>5415.36</v>
      </c>
      <c r="F181" s="52">
        <f t="shared" si="31"/>
        <v>93.1596304139522</v>
      </c>
    </row>
    <row r="182" spans="1:6" ht="12.75" customHeight="1" x14ac:dyDescent="0.2">
      <c r="A182" s="53">
        <v>3235</v>
      </c>
      <c r="B182" s="85" t="s">
        <v>406</v>
      </c>
      <c r="C182" s="50" t="s">
        <v>407</v>
      </c>
      <c r="D182" s="242">
        <v>4466.12</v>
      </c>
      <c r="E182" s="242">
        <v>66.36</v>
      </c>
      <c r="F182" s="52">
        <f t="shared" si="31"/>
        <v>1.4858534925169948</v>
      </c>
    </row>
    <row r="183" spans="1:6" ht="12.75" customHeight="1" x14ac:dyDescent="0.2">
      <c r="A183" s="53">
        <v>3236</v>
      </c>
      <c r="B183" s="85" t="s">
        <v>408</v>
      </c>
      <c r="C183" s="50" t="s">
        <v>409</v>
      </c>
      <c r="D183" s="242">
        <v>4831.1099999999997</v>
      </c>
      <c r="E183" s="242">
        <v>3832.6</v>
      </c>
      <c r="F183" s="52">
        <f t="shared" si="31"/>
        <v>79.331664979683751</v>
      </c>
    </row>
    <row r="184" spans="1:6" ht="12.75" customHeight="1" x14ac:dyDescent="0.2">
      <c r="A184" s="53">
        <v>3237</v>
      </c>
      <c r="B184" s="85" t="s">
        <v>410</v>
      </c>
      <c r="C184" s="50" t="s">
        <v>411</v>
      </c>
      <c r="D184" s="242">
        <v>964.48</v>
      </c>
      <c r="E184" s="242">
        <v>4541.67</v>
      </c>
      <c r="F184" s="52">
        <f t="shared" si="31"/>
        <v>470.8931237558063</v>
      </c>
    </row>
    <row r="185" spans="1:6" ht="12.75" customHeight="1" x14ac:dyDescent="0.2">
      <c r="A185" s="53">
        <v>3238</v>
      </c>
      <c r="B185" s="85" t="s">
        <v>412</v>
      </c>
      <c r="C185" s="50" t="s">
        <v>413</v>
      </c>
      <c r="D185" s="242">
        <v>3678.41</v>
      </c>
      <c r="E185" s="242">
        <v>1756.71</v>
      </c>
      <c r="F185" s="52">
        <f t="shared" si="31"/>
        <v>47.757319059049976</v>
      </c>
    </row>
    <row r="186" spans="1:6" ht="12.75" customHeight="1" x14ac:dyDescent="0.2">
      <c r="A186" s="53">
        <v>3239</v>
      </c>
      <c r="B186" s="85" t="s">
        <v>414</v>
      </c>
      <c r="C186" s="50" t="s">
        <v>415</v>
      </c>
      <c r="D186" s="242">
        <v>5320.71</v>
      </c>
      <c r="E186" s="242">
        <v>6764.23</v>
      </c>
      <c r="F186" s="52">
        <f t="shared" si="31"/>
        <v>127.13021382484668</v>
      </c>
    </row>
    <row r="187" spans="1:6" ht="12.75" customHeight="1" x14ac:dyDescent="0.2">
      <c r="A187" s="53">
        <v>324</v>
      </c>
      <c r="B187" s="85" t="s">
        <v>416</v>
      </c>
      <c r="C187" s="50" t="s">
        <v>417</v>
      </c>
      <c r="D187" s="242">
        <v>0</v>
      </c>
      <c r="E187" s="242">
        <v>6095.15</v>
      </c>
      <c r="F187" s="52" t="str">
        <f t="shared" si="31"/>
        <v>-</v>
      </c>
    </row>
    <row r="188" spans="1:6" ht="12.75" customHeight="1" x14ac:dyDescent="0.2">
      <c r="A188" s="53">
        <v>329</v>
      </c>
      <c r="B188" s="85" t="s">
        <v>418</v>
      </c>
      <c r="C188" s="50" t="s">
        <v>419</v>
      </c>
      <c r="D188" s="51">
        <f t="shared" ref="D188:E188" si="43">SUM(D189:D195)</f>
        <v>28588.17</v>
      </c>
      <c r="E188" s="51">
        <f t="shared" si="43"/>
        <v>8391.5300000000007</v>
      </c>
      <c r="F188" s="52">
        <f t="shared" si="31"/>
        <v>29.353155518523927</v>
      </c>
    </row>
    <row r="189" spans="1:6" ht="12.75" customHeight="1" x14ac:dyDescent="0.2">
      <c r="A189" s="53">
        <v>3291</v>
      </c>
      <c r="B189" s="232" t="s">
        <v>420</v>
      </c>
      <c r="C189" s="50" t="s">
        <v>421</v>
      </c>
      <c r="D189" s="242">
        <v>907.82</v>
      </c>
      <c r="E189" s="242">
        <v>1100</v>
      </c>
      <c r="F189" s="52">
        <f t="shared" si="31"/>
        <v>121.16939481394991</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1793.8</v>
      </c>
      <c r="E191" s="242">
        <v>3234.3</v>
      </c>
      <c r="F191" s="52">
        <f t="shared" si="31"/>
        <v>180.30438175939346</v>
      </c>
    </row>
    <row r="192" spans="1:6" ht="12.75" customHeight="1" x14ac:dyDescent="0.2">
      <c r="A192" s="53">
        <v>3294</v>
      </c>
      <c r="B192" s="85" t="s">
        <v>426</v>
      </c>
      <c r="C192" s="50" t="s">
        <v>427</v>
      </c>
      <c r="D192" s="242">
        <v>33.18</v>
      </c>
      <c r="E192" s="242">
        <v>48.27</v>
      </c>
      <c r="F192" s="52">
        <f t="shared" si="31"/>
        <v>145.47920433996384</v>
      </c>
    </row>
    <row r="193" spans="1:6" ht="12.75" customHeight="1" x14ac:dyDescent="0.2">
      <c r="A193" s="53">
        <v>3295</v>
      </c>
      <c r="B193" s="85" t="s">
        <v>428</v>
      </c>
      <c r="C193" s="50" t="s">
        <v>429</v>
      </c>
      <c r="D193" s="242">
        <v>1382.31</v>
      </c>
      <c r="E193" s="242">
        <v>19.91</v>
      </c>
      <c r="F193" s="52">
        <f t="shared" si="31"/>
        <v>1.4403426148982501</v>
      </c>
    </row>
    <row r="194" spans="1:6" ht="12.75" customHeight="1" x14ac:dyDescent="0.2">
      <c r="A194" s="53" t="s">
        <v>430</v>
      </c>
      <c r="B194" s="85" t="s">
        <v>431</v>
      </c>
      <c r="C194" s="50" t="s">
        <v>430</v>
      </c>
      <c r="D194" s="242">
        <v>10191.120000000001</v>
      </c>
      <c r="E194" s="242"/>
      <c r="F194" s="52">
        <f t="shared" si="31"/>
        <v>0</v>
      </c>
    </row>
    <row r="195" spans="1:6" ht="12.75" customHeight="1" x14ac:dyDescent="0.2">
      <c r="A195" s="53">
        <v>3299</v>
      </c>
      <c r="B195" s="85" t="s">
        <v>432</v>
      </c>
      <c r="C195" s="50" t="s">
        <v>433</v>
      </c>
      <c r="D195" s="242">
        <v>14279.94</v>
      </c>
      <c r="E195" s="242">
        <v>3989.05</v>
      </c>
      <c r="F195" s="52">
        <f t="shared" si="31"/>
        <v>27.934641181965752</v>
      </c>
    </row>
    <row r="196" spans="1:6" ht="12.75" customHeight="1" x14ac:dyDescent="0.2">
      <c r="A196" s="53">
        <v>34</v>
      </c>
      <c r="B196" s="232" t="s">
        <v>434</v>
      </c>
      <c r="C196" s="50" t="s">
        <v>435</v>
      </c>
      <c r="D196" s="51">
        <f t="shared" ref="D196:E196" si="44">D197+D202+D210</f>
        <v>13450.14</v>
      </c>
      <c r="E196" s="51">
        <f t="shared" si="44"/>
        <v>854.41</v>
      </c>
      <c r="F196" s="52">
        <f t="shared" si="31"/>
        <v>6.3524245844281175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2.8" x14ac:dyDescent="0.2">
      <c r="A203" s="53">
        <v>3421</v>
      </c>
      <c r="B203" s="85" t="s">
        <v>448</v>
      </c>
      <c r="C203" s="50" t="s">
        <v>449</v>
      </c>
      <c r="D203" s="242">
        <v>0</v>
      </c>
      <c r="E203" s="242"/>
      <c r="F203" s="52" t="str">
        <f t="shared" si="31"/>
        <v>-</v>
      </c>
    </row>
    <row r="204" spans="1:6" ht="22.8" x14ac:dyDescent="0.2">
      <c r="A204" s="53">
        <v>3422</v>
      </c>
      <c r="B204" s="232" t="s">
        <v>450</v>
      </c>
      <c r="C204" s="50" t="s">
        <v>451</v>
      </c>
      <c r="D204" s="242">
        <v>0</v>
      </c>
      <c r="E204" s="242"/>
      <c r="F204" s="52" t="str">
        <f t="shared" si="31"/>
        <v>-</v>
      </c>
    </row>
    <row r="205" spans="1:6" ht="22.8"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2.8"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13450.14</v>
      </c>
      <c r="E210" s="51">
        <f t="shared" si="47"/>
        <v>854.41</v>
      </c>
      <c r="F210" s="52">
        <f t="shared" si="31"/>
        <v>6.3524245844281175</v>
      </c>
    </row>
    <row r="211" spans="1:6" ht="12.75" customHeight="1" x14ac:dyDescent="0.2">
      <c r="A211" s="53">
        <v>3431</v>
      </c>
      <c r="B211" s="232" t="s">
        <v>464</v>
      </c>
      <c r="C211" s="50" t="s">
        <v>465</v>
      </c>
      <c r="D211" s="242">
        <v>813.09</v>
      </c>
      <c r="E211" s="242">
        <v>784.13</v>
      </c>
      <c r="F211" s="52">
        <f t="shared" si="31"/>
        <v>96.438278665338402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12637.05</v>
      </c>
      <c r="E213" s="242">
        <v>70.28</v>
      </c>
      <c r="F213" s="52">
        <f t="shared" si="31"/>
        <v>0.55614245413288699</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2.8"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2.8" x14ac:dyDescent="0.2">
      <c r="A223" s="53" t="s">
        <v>488</v>
      </c>
      <c r="B223" s="85" t="s">
        <v>489</v>
      </c>
      <c r="C223" s="50" t="s">
        <v>488</v>
      </c>
      <c r="D223" s="242">
        <v>0</v>
      </c>
      <c r="E223" s="242"/>
      <c r="F223" s="52" t="str">
        <f t="shared" si="31"/>
        <v>-</v>
      </c>
    </row>
    <row r="224" spans="1:6" ht="22.8"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2.8"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12"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12"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2.8"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2.8" x14ac:dyDescent="0.2">
      <c r="A241" s="53">
        <v>3672</v>
      </c>
      <c r="B241" s="85" t="s">
        <v>524</v>
      </c>
      <c r="C241" s="50" t="s">
        <v>525</v>
      </c>
      <c r="D241" s="242">
        <v>0</v>
      </c>
      <c r="E241" s="242"/>
      <c r="F241" s="52" t="str">
        <f t="shared" si="59"/>
        <v>-</v>
      </c>
    </row>
    <row r="242" spans="1:6" ht="22.8" x14ac:dyDescent="0.2">
      <c r="A242" s="53">
        <v>3673</v>
      </c>
      <c r="B242" s="85" t="s">
        <v>526</v>
      </c>
      <c r="C242" s="50" t="s">
        <v>527</v>
      </c>
      <c r="D242" s="242">
        <v>0</v>
      </c>
      <c r="E242" s="242"/>
      <c r="F242" s="52" t="str">
        <f t="shared" si="59"/>
        <v>-</v>
      </c>
    </row>
    <row r="243" spans="1:6" ht="22.8"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12"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2.8" x14ac:dyDescent="0.2">
      <c r="A250" s="53" t="s">
        <v>540</v>
      </c>
      <c r="B250" s="85" t="s">
        <v>205</v>
      </c>
      <c r="C250" s="50" t="s">
        <v>540</v>
      </c>
      <c r="D250" s="242">
        <v>0</v>
      </c>
      <c r="E250" s="242"/>
      <c r="F250" s="52" t="str">
        <f t="shared" si="61"/>
        <v>-</v>
      </c>
    </row>
    <row r="251" spans="1:6" ht="22.8" x14ac:dyDescent="0.2">
      <c r="A251" s="53" t="s">
        <v>541</v>
      </c>
      <c r="B251" s="85" t="s">
        <v>207</v>
      </c>
      <c r="C251" s="50" t="s">
        <v>541</v>
      </c>
      <c r="D251" s="242">
        <v>0</v>
      </c>
      <c r="E251" s="242"/>
      <c r="F251" s="52" t="str">
        <f t="shared" si="61"/>
        <v>-</v>
      </c>
    </row>
    <row r="252" spans="1:6" ht="22.8" x14ac:dyDescent="0.2">
      <c r="A252" s="53">
        <v>37</v>
      </c>
      <c r="B252" s="85" t="s">
        <v>542</v>
      </c>
      <c r="C252" s="50" t="s">
        <v>543</v>
      </c>
      <c r="D252" s="51">
        <f t="shared" ref="D252:E252" si="63">D253+D259</f>
        <v>265.45</v>
      </c>
      <c r="E252" s="51">
        <f t="shared" si="63"/>
        <v>0</v>
      </c>
      <c r="F252" s="52">
        <f t="shared" ref="F252:F258" si="64">IF(D252&lt;&gt;0,IF(E252/D252&gt;=100,"&gt;&gt;100",E252/D252*100),"-")</f>
        <v>0</v>
      </c>
    </row>
    <row r="253" spans="1:6" ht="12" x14ac:dyDescent="0.2">
      <c r="A253" s="53">
        <v>371</v>
      </c>
      <c r="B253" s="85" t="s">
        <v>544</v>
      </c>
      <c r="C253" s="50" t="s">
        <v>545</v>
      </c>
      <c r="D253" s="51">
        <f t="shared" ref="D253:E253" si="65">SUM(D254:D258)</f>
        <v>0</v>
      </c>
      <c r="E253" s="51">
        <f t="shared" si="65"/>
        <v>0</v>
      </c>
      <c r="F253" s="52" t="str">
        <f t="shared" si="64"/>
        <v>-</v>
      </c>
    </row>
    <row r="254" spans="1:6" ht="22.8" x14ac:dyDescent="0.2">
      <c r="A254" s="53">
        <v>3711</v>
      </c>
      <c r="B254" s="85" t="s">
        <v>546</v>
      </c>
      <c r="C254" s="50" t="s">
        <v>547</v>
      </c>
      <c r="D254" s="242">
        <v>0</v>
      </c>
      <c r="E254" s="242"/>
      <c r="F254" s="52" t="str">
        <f t="shared" si="64"/>
        <v>-</v>
      </c>
    </row>
    <row r="255" spans="1:6" ht="22.8" x14ac:dyDescent="0.2">
      <c r="A255" s="53">
        <v>3712</v>
      </c>
      <c r="B255" s="85" t="s">
        <v>548</v>
      </c>
      <c r="C255" s="50" t="s">
        <v>549</v>
      </c>
      <c r="D255" s="242">
        <v>0</v>
      </c>
      <c r="E255" s="242"/>
      <c r="F255" s="52" t="str">
        <f t="shared" si="64"/>
        <v>-</v>
      </c>
    </row>
    <row r="256" spans="1:6" ht="12" x14ac:dyDescent="0.2">
      <c r="A256" s="53" t="s">
        <v>550</v>
      </c>
      <c r="B256" s="85" t="s">
        <v>551</v>
      </c>
      <c r="C256" s="50" t="s">
        <v>550</v>
      </c>
      <c r="D256" s="242">
        <v>0</v>
      </c>
      <c r="E256" s="242"/>
      <c r="F256" s="52" t="str">
        <f t="shared" si="64"/>
        <v>-</v>
      </c>
    </row>
    <row r="257" spans="1:6" ht="12"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265.45</v>
      </c>
      <c r="E259" s="51">
        <f t="shared" si="66"/>
        <v>0</v>
      </c>
      <c r="F259" s="52">
        <f t="shared" ref="F259:F262" si="67">IF(D259&lt;&gt;0,IF(E259/D259&gt;=100,"&gt;&gt;100",E259/D259*100),"-")</f>
        <v>0</v>
      </c>
    </row>
    <row r="260" spans="1:6" ht="12.75" customHeight="1" x14ac:dyDescent="0.2">
      <c r="A260" s="53">
        <v>3721</v>
      </c>
      <c r="B260" s="85" t="s">
        <v>558</v>
      </c>
      <c r="C260" s="50" t="s">
        <v>559</v>
      </c>
      <c r="D260" s="242">
        <v>265.45</v>
      </c>
      <c r="E260" s="242"/>
      <c r="F260" s="52">
        <f t="shared" si="67"/>
        <v>0</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1777.89</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1777.89</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1777.89</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2.8"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2.8" x14ac:dyDescent="0.2">
      <c r="A280" s="53">
        <v>3861</v>
      </c>
      <c r="B280" s="85" t="s">
        <v>597</v>
      </c>
      <c r="C280" s="50" t="s">
        <v>598</v>
      </c>
      <c r="D280" s="242">
        <v>0</v>
      </c>
      <c r="E280" s="242"/>
      <c r="F280" s="52" t="str">
        <f t="shared" si="74"/>
        <v>-</v>
      </c>
    </row>
    <row r="281" spans="1:6" ht="22.8"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12"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1475289.3599999999</v>
      </c>
      <c r="E289" s="51">
        <f t="shared" si="79"/>
        <v>1586390.9499999997</v>
      </c>
      <c r="F289" s="52">
        <f t="shared" si="76"/>
        <v>107.5308338155438</v>
      </c>
    </row>
    <row r="290" spans="1:6" ht="12.75" customHeight="1" x14ac:dyDescent="0.2">
      <c r="A290" s="53" t="s">
        <v>607</v>
      </c>
      <c r="B290" s="85" t="s">
        <v>618</v>
      </c>
      <c r="C290" s="50" t="s">
        <v>619</v>
      </c>
      <c r="D290" s="51">
        <f>IF(D6&gt;=D289,D6-D289,0)</f>
        <v>58723.770000000484</v>
      </c>
      <c r="E290" s="51">
        <f>IF(E6&gt;=E289,E6-E289,0)</f>
        <v>30034.230000000447</v>
      </c>
      <c r="F290" s="52">
        <f t="shared" si="76"/>
        <v>51.144928195175822</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318648.49</v>
      </c>
      <c r="E292" s="242">
        <v>377372.2</v>
      </c>
      <c r="F292" s="52">
        <f t="shared" si="76"/>
        <v>118.42899365379074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12"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5">
      <c r="A297" s="350" t="s">
        <v>632</v>
      </c>
      <c r="B297" s="351"/>
      <c r="C297" s="219"/>
      <c r="D297" s="58"/>
      <c r="E297" s="58"/>
      <c r="F297" s="59"/>
    </row>
    <row r="298" spans="1:6" ht="12.75" customHeight="1" x14ac:dyDescent="0.2">
      <c r="A298" s="53">
        <v>7</v>
      </c>
      <c r="B298" s="85" t="s">
        <v>633</v>
      </c>
      <c r="C298" s="50" t="s">
        <v>634</v>
      </c>
      <c r="D298" s="51">
        <f t="shared" ref="D298:E298" si="80">D299+D311+D344+D348</f>
        <v>166.69</v>
      </c>
      <c r="E298" s="51">
        <f t="shared" si="80"/>
        <v>166.66</v>
      </c>
      <c r="F298" s="52">
        <f t="shared" ref="F298:F418" si="81">IF(D298&lt;&gt;0,IF(E298/D298&gt;=100,"&gt;&gt;100",E298/D298*100),"-")</f>
        <v>99.982002519647253</v>
      </c>
    </row>
    <row r="299" spans="1:6" ht="12.75" customHeight="1" x14ac:dyDescent="0.2">
      <c r="A299" s="53">
        <v>71</v>
      </c>
      <c r="B299" s="85" t="s">
        <v>635</v>
      </c>
      <c r="C299" s="50" t="s">
        <v>636</v>
      </c>
      <c r="D299" s="51">
        <f t="shared" ref="D299:E299" si="82">D300+D304</f>
        <v>0</v>
      </c>
      <c r="E299" s="51">
        <f t="shared" si="82"/>
        <v>0</v>
      </c>
      <c r="F299" s="52" t="str">
        <f t="shared" si="81"/>
        <v>-</v>
      </c>
    </row>
    <row r="300" spans="1:6" ht="12"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2.8" x14ac:dyDescent="0.2">
      <c r="A311" s="53">
        <v>72</v>
      </c>
      <c r="B311" s="232" t="s">
        <v>659</v>
      </c>
      <c r="C311" s="50" t="s">
        <v>660</v>
      </c>
      <c r="D311" s="51">
        <f t="shared" ref="D311:E311" si="85">D312+D317+D326+D331+D336+D339</f>
        <v>166.69</v>
      </c>
      <c r="E311" s="51">
        <f t="shared" si="85"/>
        <v>166.66</v>
      </c>
      <c r="F311" s="52">
        <f t="shared" si="81"/>
        <v>99.982002519647253</v>
      </c>
    </row>
    <row r="312" spans="1:6" ht="12.75" customHeight="1" x14ac:dyDescent="0.2">
      <c r="A312" s="53">
        <v>721</v>
      </c>
      <c r="B312" s="85" t="s">
        <v>661</v>
      </c>
      <c r="C312" s="50" t="s">
        <v>662</v>
      </c>
      <c r="D312" s="51">
        <f t="shared" ref="D312:E312" si="86">SUM(D313:D316)</f>
        <v>166.69</v>
      </c>
      <c r="E312" s="51">
        <f t="shared" si="86"/>
        <v>166.66</v>
      </c>
      <c r="F312" s="52">
        <f t="shared" si="81"/>
        <v>99.982002519647253</v>
      </c>
    </row>
    <row r="313" spans="1:6" ht="12.75" customHeight="1" x14ac:dyDescent="0.2">
      <c r="A313" s="53">
        <v>7211</v>
      </c>
      <c r="B313" s="85" t="s">
        <v>663</v>
      </c>
      <c r="C313" s="50" t="s">
        <v>664</v>
      </c>
      <c r="D313" s="242">
        <v>166.69</v>
      </c>
      <c r="E313" s="242">
        <v>166.66</v>
      </c>
      <c r="F313" s="52">
        <f t="shared" si="81"/>
        <v>99.982002519647253</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2.8"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12" x14ac:dyDescent="0.2">
      <c r="A344" s="53">
        <v>73</v>
      </c>
      <c r="B344" s="85" t="s">
        <v>725</v>
      </c>
      <c r="C344" s="50" t="s">
        <v>726</v>
      </c>
      <c r="D344" s="51">
        <f t="shared" ref="D344:E344" si="92">D345</f>
        <v>0</v>
      </c>
      <c r="E344" s="51">
        <f t="shared" si="92"/>
        <v>0</v>
      </c>
      <c r="F344" s="52" t="str">
        <f t="shared" si="81"/>
        <v>-</v>
      </c>
    </row>
    <row r="345" spans="1:6" ht="22.8"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70292.13</v>
      </c>
      <c r="E350" s="51">
        <f t="shared" si="95"/>
        <v>4598.24</v>
      </c>
      <c r="F350" s="52">
        <f t="shared" si="81"/>
        <v>6.5416142603731018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2.8" x14ac:dyDescent="0.2">
      <c r="A363" s="53">
        <v>42</v>
      </c>
      <c r="B363" s="232" t="s">
        <v>755</v>
      </c>
      <c r="C363" s="50" t="s">
        <v>756</v>
      </c>
      <c r="D363" s="51">
        <f t="shared" ref="D363:E363" si="99">D364+D369+D378+D383+D388+D391</f>
        <v>1367.14</v>
      </c>
      <c r="E363" s="51">
        <f t="shared" si="99"/>
        <v>4598.24</v>
      </c>
      <c r="F363" s="52">
        <f t="shared" si="81"/>
        <v>336.34009684450746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0</v>
      </c>
      <c r="E369" s="51">
        <f t="shared" si="101"/>
        <v>3554.13</v>
      </c>
      <c r="F369" s="52" t="str">
        <f t="shared" si="81"/>
        <v>-</v>
      </c>
    </row>
    <row r="370" spans="1:6" ht="12.75" customHeight="1" x14ac:dyDescent="0.2">
      <c r="A370" s="53">
        <v>4221</v>
      </c>
      <c r="B370" s="85" t="s">
        <v>673</v>
      </c>
      <c r="C370" s="50" t="s">
        <v>765</v>
      </c>
      <c r="D370" s="242">
        <v>0</v>
      </c>
      <c r="E370" s="242"/>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1375</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2179.13</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1367.14</v>
      </c>
      <c r="E383" s="51">
        <f t="shared" si="103"/>
        <v>1044.1099999999999</v>
      </c>
      <c r="F383" s="52">
        <f t="shared" si="81"/>
        <v>76.371841947423064</v>
      </c>
    </row>
    <row r="384" spans="1:6" ht="12.75" customHeight="1" x14ac:dyDescent="0.2">
      <c r="A384" s="53">
        <v>4241</v>
      </c>
      <c r="B384" s="85" t="s">
        <v>782</v>
      </c>
      <c r="C384" s="50" t="s">
        <v>783</v>
      </c>
      <c r="D384" s="242">
        <v>1367.14</v>
      </c>
      <c r="E384" s="242">
        <v>1044.1099999999999</v>
      </c>
      <c r="F384" s="52">
        <f t="shared" si="81"/>
        <v>76.371841947423064</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12"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68924.990000000005</v>
      </c>
      <c r="E402" s="51">
        <f t="shared" si="109"/>
        <v>0</v>
      </c>
      <c r="F402" s="52">
        <f t="shared" si="81"/>
        <v>0</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68924.990000000005</v>
      </c>
      <c r="E404" s="242"/>
      <c r="F404" s="52">
        <f t="shared" si="81"/>
        <v>0</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70125.440000000002</v>
      </c>
      <c r="E408" s="51">
        <f t="shared" si="111"/>
        <v>4431.58</v>
      </c>
      <c r="F408" s="52">
        <f t="shared" si="81"/>
        <v>6.3195040202243282</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287642.98</v>
      </c>
      <c r="E410" s="242">
        <v>357768.42</v>
      </c>
      <c r="F410" s="52">
        <f t="shared" si="81"/>
        <v>124.3793330190085</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1534179.8200000003</v>
      </c>
      <c r="E412" s="51">
        <f>E6+E298</f>
        <v>1616591.84</v>
      </c>
      <c r="F412" s="52">
        <f t="shared" si="81"/>
        <v>105.37173145713778</v>
      </c>
    </row>
    <row r="413" spans="1:6" ht="12.75" customHeight="1" x14ac:dyDescent="0.2">
      <c r="A413" s="53" t="s">
        <v>607</v>
      </c>
      <c r="B413" s="85" t="s">
        <v>830</v>
      </c>
      <c r="C413" s="50" t="s">
        <v>831</v>
      </c>
      <c r="D413" s="51">
        <f t="shared" ref="D413:E413" si="112">D289+D350</f>
        <v>1545581.4899999998</v>
      </c>
      <c r="E413" s="51">
        <f t="shared" si="112"/>
        <v>1590989.1899999997</v>
      </c>
      <c r="F413" s="52">
        <f t="shared" si="81"/>
        <v>102.93790397295712</v>
      </c>
    </row>
    <row r="414" spans="1:6" ht="12.75" customHeight="1" x14ac:dyDescent="0.2">
      <c r="A414" s="53" t="s">
        <v>607</v>
      </c>
      <c r="B414" s="85" t="s">
        <v>832</v>
      </c>
      <c r="C414" s="50" t="s">
        <v>833</v>
      </c>
      <c r="D414" s="51">
        <f t="shared" ref="D414:E414" si="113">IF(D412&gt;=D413,D412-D413,0)</f>
        <v>0</v>
      </c>
      <c r="E414" s="51">
        <f t="shared" si="113"/>
        <v>25602.650000000373</v>
      </c>
      <c r="F414" s="52" t="str">
        <f t="shared" si="81"/>
        <v>-</v>
      </c>
    </row>
    <row r="415" spans="1:6" ht="12.75" customHeight="1" x14ac:dyDescent="0.2">
      <c r="A415" s="53" t="s">
        <v>607</v>
      </c>
      <c r="B415" s="85" t="s">
        <v>834</v>
      </c>
      <c r="C415" s="50" t="s">
        <v>835</v>
      </c>
      <c r="D415" s="51">
        <f t="shared" ref="D415:E415" si="114">IF(D413&gt;=D412,D413-D412,0)</f>
        <v>11401.66999999946</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31005.510000000009</v>
      </c>
      <c r="E416" s="51">
        <f t="shared" si="115"/>
        <v>19603.780000000028</v>
      </c>
      <c r="F416" s="52">
        <f t="shared" si="81"/>
        <v>63.226761952956181</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5">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847</v>
      </c>
      <c r="C421" s="50" t="s">
        <v>848</v>
      </c>
      <c r="D421" s="51">
        <f t="shared" ref="D421:E421" si="120">D422+D427+D430+D434+D435+D442+D447+D455</f>
        <v>0</v>
      </c>
      <c r="E421" s="51">
        <f t="shared" si="120"/>
        <v>0</v>
      </c>
      <c r="F421" s="52" t="str">
        <f t="shared" si="119"/>
        <v>-</v>
      </c>
    </row>
    <row r="422" spans="1:6" ht="22.8"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2.8" x14ac:dyDescent="0.2">
      <c r="A427" s="53">
        <v>812</v>
      </c>
      <c r="B427" s="85" t="s">
        <v>859</v>
      </c>
      <c r="C427" s="50" t="s">
        <v>860</v>
      </c>
      <c r="D427" s="51">
        <f t="shared" ref="D427:E427" si="122">SUM(D428:D429)</f>
        <v>0</v>
      </c>
      <c r="E427" s="51">
        <f t="shared" si="122"/>
        <v>0</v>
      </c>
      <c r="F427" s="52" t="str">
        <f t="shared" si="119"/>
        <v>-</v>
      </c>
    </row>
    <row r="428" spans="1:6" ht="22.8" x14ac:dyDescent="0.2">
      <c r="A428" s="53">
        <v>8121</v>
      </c>
      <c r="B428" s="232" t="s">
        <v>861</v>
      </c>
      <c r="C428" s="50" t="s">
        <v>862</v>
      </c>
      <c r="D428" s="242">
        <v>0</v>
      </c>
      <c r="E428" s="242"/>
      <c r="F428" s="52" t="str">
        <f t="shared" si="119"/>
        <v>-</v>
      </c>
    </row>
    <row r="429" spans="1:6" ht="22.8" x14ac:dyDescent="0.2">
      <c r="A429" s="53">
        <v>8122</v>
      </c>
      <c r="B429" s="232" t="s">
        <v>863</v>
      </c>
      <c r="C429" s="50" t="s">
        <v>864</v>
      </c>
      <c r="D429" s="242">
        <v>0</v>
      </c>
      <c r="E429" s="242"/>
      <c r="F429" s="52" t="str">
        <f t="shared" si="119"/>
        <v>-</v>
      </c>
    </row>
    <row r="430" spans="1:6" ht="22.8"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12" x14ac:dyDescent="0.2">
      <c r="A434" s="53">
        <v>814</v>
      </c>
      <c r="B434" s="232" t="s">
        <v>873</v>
      </c>
      <c r="C434" s="50" t="s">
        <v>874</v>
      </c>
      <c r="D434" s="242">
        <v>0</v>
      </c>
      <c r="E434" s="242"/>
      <c r="F434" s="52" t="str">
        <f t="shared" si="119"/>
        <v>-</v>
      </c>
    </row>
    <row r="435" spans="1:6" ht="22.8"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12" x14ac:dyDescent="0.2">
      <c r="A437" s="53">
        <v>8154</v>
      </c>
      <c r="B437" s="85" t="s">
        <v>879</v>
      </c>
      <c r="C437" s="50" t="s">
        <v>880</v>
      </c>
      <c r="D437" s="242">
        <v>0</v>
      </c>
      <c r="E437" s="242"/>
      <c r="F437" s="52" t="str">
        <f t="shared" si="119"/>
        <v>-</v>
      </c>
    </row>
    <row r="438" spans="1:6" ht="22.8"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2.8"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2.8" x14ac:dyDescent="0.2">
      <c r="A453" s="53">
        <v>8176</v>
      </c>
      <c r="B453" s="85" t="s">
        <v>911</v>
      </c>
      <c r="C453" s="50" t="s">
        <v>912</v>
      </c>
      <c r="D453" s="242">
        <v>0</v>
      </c>
      <c r="E453" s="242"/>
      <c r="F453" s="52" t="str">
        <f t="shared" si="119"/>
        <v>-</v>
      </c>
    </row>
    <row r="454" spans="1:6" ht="22.8"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12" x14ac:dyDescent="0.2">
      <c r="A456" s="53" t="s">
        <v>917</v>
      </c>
      <c r="B456" s="232" t="s">
        <v>918</v>
      </c>
      <c r="C456" s="50" t="s">
        <v>917</v>
      </c>
      <c r="D456" s="242">
        <v>0</v>
      </c>
      <c r="E456" s="242"/>
      <c r="F456" s="52" t="str">
        <f t="shared" si="119"/>
        <v>-</v>
      </c>
    </row>
    <row r="457" spans="1:6" ht="12"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2.8"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12" x14ac:dyDescent="0.2">
      <c r="A477" s="53">
        <v>832</v>
      </c>
      <c r="B477" s="232" t="s">
        <v>959</v>
      </c>
      <c r="C477" s="50" t="s">
        <v>960</v>
      </c>
      <c r="D477" s="242">
        <v>0</v>
      </c>
      <c r="E477" s="242"/>
      <c r="F477" s="52" t="str">
        <f t="shared" si="119"/>
        <v>-</v>
      </c>
    </row>
    <row r="478" spans="1:6" ht="22.8" x14ac:dyDescent="0.2">
      <c r="A478" s="53">
        <v>833</v>
      </c>
      <c r="B478" s="85" t="s">
        <v>961</v>
      </c>
      <c r="C478" s="50" t="s">
        <v>962</v>
      </c>
      <c r="D478" s="51">
        <f t="shared" ref="D478:E478" si="135">SUM(D479:D480)</f>
        <v>0</v>
      </c>
      <c r="E478" s="51">
        <f t="shared" si="135"/>
        <v>0</v>
      </c>
      <c r="F478" s="52" t="str">
        <f t="shared" si="119"/>
        <v>-</v>
      </c>
    </row>
    <row r="479" spans="1:6" ht="22.8"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2.8"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2.8"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2.8"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2.8"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12"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2.8"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2.8"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12" x14ac:dyDescent="0.2">
      <c r="A529" s="53">
        <v>51</v>
      </c>
      <c r="B529" s="85" t="s">
        <v>1063</v>
      </c>
      <c r="C529" s="50" t="s">
        <v>1064</v>
      </c>
      <c r="D529" s="51">
        <f t="shared" ref="D529:E529" si="149">D530+D535+D538+D542+D543+D550+D555+D563</f>
        <v>0</v>
      </c>
      <c r="E529" s="51">
        <f t="shared" si="149"/>
        <v>0</v>
      </c>
      <c r="F529" s="52" t="str">
        <f t="shared" si="119"/>
        <v>-</v>
      </c>
    </row>
    <row r="530" spans="1:6" ht="22.8"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2.8" x14ac:dyDescent="0.2">
      <c r="A535" s="53">
        <v>512</v>
      </c>
      <c r="B535" s="232" t="s">
        <v>1075</v>
      </c>
      <c r="C535" s="50" t="s">
        <v>1076</v>
      </c>
      <c r="D535" s="51">
        <f t="shared" ref="D535:E535" si="151">SUM(D536:D537)</f>
        <v>0</v>
      </c>
      <c r="E535" s="51">
        <f t="shared" si="151"/>
        <v>0</v>
      </c>
      <c r="F535" s="52" t="str">
        <f t="shared" si="119"/>
        <v>-</v>
      </c>
    </row>
    <row r="536" spans="1:6" ht="12" x14ac:dyDescent="0.2">
      <c r="A536" s="53">
        <v>5121</v>
      </c>
      <c r="B536" s="85" t="s">
        <v>1077</v>
      </c>
      <c r="C536" s="50" t="s">
        <v>1078</v>
      </c>
      <c r="D536" s="242">
        <v>0</v>
      </c>
      <c r="E536" s="242"/>
      <c r="F536" s="52" t="str">
        <f t="shared" si="119"/>
        <v>-</v>
      </c>
    </row>
    <row r="537" spans="1:6" ht="12" x14ac:dyDescent="0.2">
      <c r="A537" s="53">
        <v>5122</v>
      </c>
      <c r="B537" s="85" t="s">
        <v>1079</v>
      </c>
      <c r="C537" s="50" t="s">
        <v>1080</v>
      </c>
      <c r="D537" s="242">
        <v>0</v>
      </c>
      <c r="E537" s="242"/>
      <c r="F537" s="52" t="str">
        <f t="shared" si="119"/>
        <v>-</v>
      </c>
    </row>
    <row r="538" spans="1:6" ht="22.8"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2.8"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12"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2.8"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2.8"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2.8"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2.8" x14ac:dyDescent="0.2">
      <c r="A587" s="53">
        <v>533</v>
      </c>
      <c r="B587" s="85" t="s">
        <v>1171</v>
      </c>
      <c r="C587" s="50" t="s">
        <v>1172</v>
      </c>
      <c r="D587" s="51">
        <f t="shared" ref="D587:E587" si="165">SUM(D588:D589)</f>
        <v>0</v>
      </c>
      <c r="E587" s="51">
        <f t="shared" si="165"/>
        <v>0</v>
      </c>
      <c r="F587" s="52" t="str">
        <f t="shared" si="119"/>
        <v>-</v>
      </c>
    </row>
    <row r="588" spans="1:6" ht="22.8"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2.8"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2.8" x14ac:dyDescent="0.2">
      <c r="A593" s="53">
        <v>54</v>
      </c>
      <c r="B593" s="232" t="s">
        <v>1182</v>
      </c>
      <c r="C593" s="50" t="s">
        <v>1183</v>
      </c>
      <c r="D593" s="51">
        <f t="shared" ref="D593:E593" si="167">D594+D599+D603+D605+D612+D617</f>
        <v>0</v>
      </c>
      <c r="E593" s="51">
        <f t="shared" si="167"/>
        <v>0</v>
      </c>
      <c r="F593" s="52" t="str">
        <f t="shared" si="119"/>
        <v>-</v>
      </c>
    </row>
    <row r="594" spans="1:6" ht="22.8"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2.8"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12" x14ac:dyDescent="0.2">
      <c r="A601" s="53">
        <v>5423</v>
      </c>
      <c r="B601" s="85" t="s">
        <v>1198</v>
      </c>
      <c r="C601" s="50" t="s">
        <v>1199</v>
      </c>
      <c r="D601" s="242">
        <v>0</v>
      </c>
      <c r="E601" s="242"/>
      <c r="F601" s="52" t="str">
        <f t="shared" si="119"/>
        <v>-</v>
      </c>
    </row>
    <row r="602" spans="1:6" ht="22.8" x14ac:dyDescent="0.2">
      <c r="A602" s="53">
        <v>5424</v>
      </c>
      <c r="B602" s="85" t="s">
        <v>1200</v>
      </c>
      <c r="C602" s="50" t="s">
        <v>1201</v>
      </c>
      <c r="D602" s="242">
        <v>0</v>
      </c>
      <c r="E602" s="242"/>
      <c r="F602" s="52" t="str">
        <f t="shared" si="119"/>
        <v>-</v>
      </c>
    </row>
    <row r="603" spans="1:6" ht="22.8"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2.8" x14ac:dyDescent="0.2">
      <c r="A605" s="53">
        <v>544</v>
      </c>
      <c r="B605" s="85" t="s">
        <v>1206</v>
      </c>
      <c r="C605" s="50" t="s">
        <v>1207</v>
      </c>
      <c r="D605" s="51">
        <f t="shared" ref="D605:E605" si="171">SUM(D606:D611)</f>
        <v>0</v>
      </c>
      <c r="E605" s="51">
        <f t="shared" si="171"/>
        <v>0</v>
      </c>
      <c r="F605" s="52" t="str">
        <f t="shared" si="119"/>
        <v>-</v>
      </c>
    </row>
    <row r="606" spans="1:6" ht="22.8" x14ac:dyDescent="0.2">
      <c r="A606" s="53">
        <v>5443</v>
      </c>
      <c r="B606" s="85" t="s">
        <v>1208</v>
      </c>
      <c r="C606" s="50" t="s">
        <v>1209</v>
      </c>
      <c r="D606" s="242">
        <v>0</v>
      </c>
      <c r="E606" s="242"/>
      <c r="F606" s="52" t="str">
        <f t="shared" si="119"/>
        <v>-</v>
      </c>
    </row>
    <row r="607" spans="1:6" ht="22.8" x14ac:dyDescent="0.2">
      <c r="A607" s="53">
        <v>5444</v>
      </c>
      <c r="B607" s="232" t="s">
        <v>1210</v>
      </c>
      <c r="C607" s="50" t="s">
        <v>1211</v>
      </c>
      <c r="D607" s="242">
        <v>0</v>
      </c>
      <c r="E607" s="242"/>
      <c r="F607" s="52" t="str">
        <f t="shared" si="119"/>
        <v>-</v>
      </c>
    </row>
    <row r="608" spans="1:6" ht="22.8"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12" x14ac:dyDescent="0.2">
      <c r="A611" s="53">
        <v>5448</v>
      </c>
      <c r="B611" s="85" t="s">
        <v>1218</v>
      </c>
      <c r="C611" s="50" t="s">
        <v>1219</v>
      </c>
      <c r="D611" s="242">
        <v>0</v>
      </c>
      <c r="E611" s="242"/>
      <c r="F611" s="52" t="str">
        <f t="shared" si="119"/>
        <v>-</v>
      </c>
    </row>
    <row r="612" spans="1:6" ht="22.8" x14ac:dyDescent="0.2">
      <c r="A612" s="53">
        <v>545</v>
      </c>
      <c r="B612" s="85" t="s">
        <v>1220</v>
      </c>
      <c r="C612" s="50" t="s">
        <v>1221</v>
      </c>
      <c r="D612" s="51">
        <f t="shared" ref="D612:E612" si="172">SUM(D613:D616)</f>
        <v>0</v>
      </c>
      <c r="E612" s="51">
        <f t="shared" si="172"/>
        <v>0</v>
      </c>
      <c r="F612" s="52" t="str">
        <f t="shared" si="119"/>
        <v>-</v>
      </c>
    </row>
    <row r="613" spans="1:6" ht="22.8"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12"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2.8" x14ac:dyDescent="0.2">
      <c r="A623" s="53">
        <v>5476</v>
      </c>
      <c r="B623" s="85" t="s">
        <v>1242</v>
      </c>
      <c r="C623" s="50" t="s">
        <v>1243</v>
      </c>
      <c r="D623" s="242">
        <v>0</v>
      </c>
      <c r="E623" s="242"/>
      <c r="F623" s="52" t="str">
        <f t="shared" si="119"/>
        <v>-</v>
      </c>
    </row>
    <row r="624" spans="1:6" ht="22.8"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12"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1534179.8200000003</v>
      </c>
      <c r="E639" s="51">
        <f t="shared" si="180"/>
        <v>1616591.84</v>
      </c>
      <c r="F639" s="52">
        <f t="shared" si="119"/>
        <v>105.37173145713778</v>
      </c>
    </row>
    <row r="640" spans="1:6" ht="12.75" customHeight="1" x14ac:dyDescent="0.2">
      <c r="A640" s="53" t="s">
        <v>607</v>
      </c>
      <c r="B640" s="85" t="s">
        <v>1276</v>
      </c>
      <c r="C640" s="50" t="s">
        <v>1277</v>
      </c>
      <c r="D640" s="51">
        <f t="shared" ref="D640:E640" si="181">D413+D528</f>
        <v>1545581.4899999998</v>
      </c>
      <c r="E640" s="51">
        <f t="shared" si="181"/>
        <v>1590989.1899999997</v>
      </c>
      <c r="F640" s="52">
        <f t="shared" si="119"/>
        <v>102.93790397295712</v>
      </c>
    </row>
    <row r="641" spans="1:6" ht="12.75" customHeight="1" x14ac:dyDescent="0.2">
      <c r="A641" s="53" t="s">
        <v>607</v>
      </c>
      <c r="B641" s="85" t="s">
        <v>1278</v>
      </c>
      <c r="C641" s="50" t="s">
        <v>1279</v>
      </c>
      <c r="D641" s="51">
        <f t="shared" ref="D641:E641" si="182">IF(D639&gt;=D640,D639-D640,0)</f>
        <v>0</v>
      </c>
      <c r="E641" s="51">
        <f t="shared" si="182"/>
        <v>25602.650000000373</v>
      </c>
      <c r="F641" s="52" t="str">
        <f t="shared" si="119"/>
        <v>-</v>
      </c>
    </row>
    <row r="642" spans="1:6" ht="12.75" customHeight="1" x14ac:dyDescent="0.2">
      <c r="A642" s="53" t="s">
        <v>607</v>
      </c>
      <c r="B642" s="85" t="s">
        <v>1280</v>
      </c>
      <c r="C642" s="50" t="s">
        <v>1281</v>
      </c>
      <c r="D642" s="51">
        <f t="shared" ref="D642:E642" si="183">IF(D640&gt;=D639,D640-D639,0)</f>
        <v>11401.66999999946</v>
      </c>
      <c r="E642" s="51">
        <f t="shared" si="183"/>
        <v>0</v>
      </c>
      <c r="F642" s="52">
        <f t="shared" si="119"/>
        <v>0</v>
      </c>
    </row>
    <row r="643" spans="1:6" ht="22.8" x14ac:dyDescent="0.2">
      <c r="A643" s="60" t="s">
        <v>1282</v>
      </c>
      <c r="B643" s="85" t="s">
        <v>1283</v>
      </c>
      <c r="C643" s="61" t="s">
        <v>1282</v>
      </c>
      <c r="D643" s="51">
        <f t="shared" ref="D643:E643" si="184">IF(D416-D417+D637-D638&gt;=0,D416-D417+D637-D638,0)</f>
        <v>31005.510000000009</v>
      </c>
      <c r="E643" s="51">
        <f t="shared" si="184"/>
        <v>19603.780000000028</v>
      </c>
      <c r="F643" s="52">
        <f t="shared" si="119"/>
        <v>63.226761952956181</v>
      </c>
    </row>
    <row r="644" spans="1:6" ht="22.8" x14ac:dyDescent="0.2">
      <c r="A644" s="60" t="s">
        <v>1284</v>
      </c>
      <c r="B644" s="85" t="s">
        <v>1285</v>
      </c>
      <c r="C644" s="61" t="s">
        <v>1284</v>
      </c>
      <c r="D644" s="51">
        <f t="shared" ref="D644:E644" si="185">IF(D417-D416+D638-D637&gt;=0,D417-D416+D638-D637,0)</f>
        <v>0</v>
      </c>
      <c r="E644" s="51">
        <f t="shared" si="185"/>
        <v>0</v>
      </c>
      <c r="F644" s="52" t="str">
        <f t="shared" si="119"/>
        <v>-</v>
      </c>
    </row>
    <row r="645" spans="1:6" ht="22.8" x14ac:dyDescent="0.2">
      <c r="A645" s="53" t="s">
        <v>607</v>
      </c>
      <c r="B645" s="85" t="s">
        <v>1286</v>
      </c>
      <c r="C645" s="50" t="s">
        <v>1287</v>
      </c>
      <c r="D645" s="51">
        <f t="shared" ref="D645:E645" si="186">IF(D641+D643-D642-D644&gt;=0,D641+D643-D642-D644,0)</f>
        <v>19603.840000000549</v>
      </c>
      <c r="E645" s="51">
        <f t="shared" si="186"/>
        <v>45206.4300000004</v>
      </c>
      <c r="F645" s="52">
        <f t="shared" si="119"/>
        <v>230.59987226991819</v>
      </c>
    </row>
    <row r="646" spans="1:6" ht="22.8" x14ac:dyDescent="0.2">
      <c r="A646" s="53" t="s">
        <v>607</v>
      </c>
      <c r="B646" s="85" t="s">
        <v>1288</v>
      </c>
      <c r="C646" s="50" t="s">
        <v>1289</v>
      </c>
      <c r="D646" s="51">
        <f t="shared" ref="D646:E646" si="187">IF(D642+D644-D641-D643&gt;=0,D642+D644-D641-D643,0)</f>
        <v>0</v>
      </c>
      <c r="E646" s="51">
        <f t="shared" si="187"/>
        <v>0</v>
      </c>
      <c r="F646" s="52" t="str">
        <f t="shared" si="119"/>
        <v>-</v>
      </c>
    </row>
    <row r="647" spans="1:6" ht="22.8" x14ac:dyDescent="0.2">
      <c r="A647" s="55" t="s">
        <v>1290</v>
      </c>
      <c r="B647" s="233" t="s">
        <v>1291</v>
      </c>
      <c r="C647" s="56" t="s">
        <v>1290</v>
      </c>
      <c r="D647" s="243">
        <v>106832.87</v>
      </c>
      <c r="E647" s="243">
        <v>123627.81</v>
      </c>
      <c r="F647" s="57">
        <f t="shared" si="119"/>
        <v>115.72076084822957</v>
      </c>
    </row>
    <row r="648" spans="1:6" s="75" customFormat="1" ht="20.100000000000001" customHeight="1" x14ac:dyDescent="0.25">
      <c r="A648" s="350" t="s">
        <v>1292</v>
      </c>
      <c r="B648" s="351"/>
      <c r="C648" s="219"/>
      <c r="D648" s="58"/>
      <c r="E648" s="58"/>
      <c r="F648" s="59"/>
    </row>
    <row r="649" spans="1:6" ht="12.75" customHeight="1" x14ac:dyDescent="0.2">
      <c r="A649" s="53">
        <v>11</v>
      </c>
      <c r="B649" s="85" t="s">
        <v>1293</v>
      </c>
      <c r="C649" s="50" t="s">
        <v>1294</v>
      </c>
      <c r="D649" s="242">
        <v>35468.379999999997</v>
      </c>
      <c r="E649" s="242">
        <v>22872.45</v>
      </c>
      <c r="F649" s="52">
        <f t="shared" ref="F649:F724" si="188">IF(D649&lt;&gt;0,IF(E649/D649&gt;=100,"&gt;&gt;100",E649/D649*100),"-")</f>
        <v>64.486875352074165</v>
      </c>
    </row>
    <row r="650" spans="1:6" ht="12.75" customHeight="1" x14ac:dyDescent="0.2">
      <c r="A650" s="53" t="s">
        <v>1295</v>
      </c>
      <c r="B650" s="85" t="s">
        <v>1296</v>
      </c>
      <c r="C650" s="50" t="s">
        <v>1295</v>
      </c>
      <c r="D650" s="242">
        <v>306700.94</v>
      </c>
      <c r="E650" s="242">
        <v>209108.87</v>
      </c>
      <c r="F650" s="52">
        <f t="shared" si="188"/>
        <v>68.180055137750799</v>
      </c>
    </row>
    <row r="651" spans="1:6" ht="12.75" customHeight="1" x14ac:dyDescent="0.2">
      <c r="A651" s="53" t="s">
        <v>1297</v>
      </c>
      <c r="B651" s="85" t="s">
        <v>1298</v>
      </c>
      <c r="C651" s="50" t="s">
        <v>1297</v>
      </c>
      <c r="D651" s="242">
        <v>319296.87</v>
      </c>
      <c r="E651" s="242">
        <v>183939.88</v>
      </c>
      <c r="F651" s="52">
        <f t="shared" si="188"/>
        <v>57.607793023464339</v>
      </c>
    </row>
    <row r="652" spans="1:6" ht="22.8" x14ac:dyDescent="0.2">
      <c r="A652" s="53">
        <v>11</v>
      </c>
      <c r="B652" s="85" t="s">
        <v>1299</v>
      </c>
      <c r="C652" s="50" t="s">
        <v>1300</v>
      </c>
      <c r="D652" s="51">
        <f t="shared" ref="D652:E652" si="189">+D649+D650-D651</f>
        <v>22872.450000000012</v>
      </c>
      <c r="E652" s="51">
        <f t="shared" si="189"/>
        <v>48041.440000000002</v>
      </c>
      <c r="F652" s="52">
        <f t="shared" si="188"/>
        <v>210.04063840996471</v>
      </c>
    </row>
    <row r="653" spans="1:6" ht="22.8" x14ac:dyDescent="0.2">
      <c r="A653" s="53" t="s">
        <v>607</v>
      </c>
      <c r="B653" s="85" t="s">
        <v>1301</v>
      </c>
      <c r="C653" s="50" t="s">
        <v>1302</v>
      </c>
      <c r="D653" s="262">
        <v>0</v>
      </c>
      <c r="E653" s="262">
        <v>0</v>
      </c>
      <c r="F653" s="52" t="str">
        <f t="shared" si="188"/>
        <v>-</v>
      </c>
    </row>
    <row r="654" spans="1:6" ht="22.8" x14ac:dyDescent="0.2">
      <c r="A654" s="53" t="s">
        <v>607</v>
      </c>
      <c r="B654" s="85" t="s">
        <v>1303</v>
      </c>
      <c r="C654" s="50" t="s">
        <v>1304</v>
      </c>
      <c r="D654" s="262">
        <v>73</v>
      </c>
      <c r="E654" s="262">
        <v>72</v>
      </c>
      <c r="F654" s="52">
        <f t="shared" si="188"/>
        <v>98.630136986301366</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58</v>
      </c>
      <c r="E656" s="262">
        <v>57</v>
      </c>
      <c r="F656" s="52">
        <f t="shared" si="188"/>
        <v>98.275862068965509</v>
      </c>
    </row>
    <row r="657" spans="1:6" ht="22.8"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2.8"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2.8" x14ac:dyDescent="0.2">
      <c r="A674" s="53">
        <v>63426</v>
      </c>
      <c r="B674" s="232" t="s">
        <v>1344</v>
      </c>
      <c r="C674" s="50" t="s">
        <v>1345</v>
      </c>
      <c r="D674" s="242">
        <v>0</v>
      </c>
      <c r="E674" s="242"/>
      <c r="F674" s="52" t="str">
        <f t="shared" si="188"/>
        <v>-</v>
      </c>
    </row>
    <row r="675" spans="1:6" ht="22.8" x14ac:dyDescent="0.2">
      <c r="A675" s="53">
        <v>63612</v>
      </c>
      <c r="B675" s="232" t="s">
        <v>1346</v>
      </c>
      <c r="C675" s="50" t="s">
        <v>1347</v>
      </c>
      <c r="D675" s="242">
        <v>1313783.6000000001</v>
      </c>
      <c r="E675" s="242">
        <v>1449309.57</v>
      </c>
      <c r="F675" s="52">
        <f t="shared" si="188"/>
        <v>110.3156996327249</v>
      </c>
    </row>
    <row r="676" spans="1:6" ht="22.8" x14ac:dyDescent="0.2">
      <c r="A676" s="53">
        <v>63613</v>
      </c>
      <c r="B676" s="232" t="s">
        <v>1348</v>
      </c>
      <c r="C676" s="50" t="s">
        <v>1349</v>
      </c>
      <c r="D676" s="242">
        <v>0</v>
      </c>
      <c r="E676" s="242"/>
      <c r="F676" s="52" t="str">
        <f t="shared" si="188"/>
        <v>-</v>
      </c>
    </row>
    <row r="677" spans="1:6" ht="22.8" x14ac:dyDescent="0.2">
      <c r="A677" s="53">
        <v>63622</v>
      </c>
      <c r="B677" s="232" t="s">
        <v>1350</v>
      </c>
      <c r="C677" s="50" t="s">
        <v>1351</v>
      </c>
      <c r="D677" s="242">
        <v>1353.11</v>
      </c>
      <c r="E677" s="242">
        <v>1038.6400000000001</v>
      </c>
      <c r="F677" s="52">
        <f t="shared" si="188"/>
        <v>76.759465231947161</v>
      </c>
    </row>
    <row r="678" spans="1:6" ht="22.8"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2.8" x14ac:dyDescent="0.2">
      <c r="A684" s="53">
        <v>63716</v>
      </c>
      <c r="B684" s="232" t="s">
        <v>1359</v>
      </c>
      <c r="C684" s="54">
        <v>63716</v>
      </c>
      <c r="D684" s="242">
        <v>0</v>
      </c>
      <c r="E684" s="242"/>
      <c r="F684" s="52" t="str">
        <f t="shared" si="188"/>
        <v>-</v>
      </c>
    </row>
    <row r="685" spans="1:6" ht="22.8" x14ac:dyDescent="0.2">
      <c r="A685" s="53">
        <v>63717</v>
      </c>
      <c r="B685" s="232" t="s">
        <v>1360</v>
      </c>
      <c r="C685" s="54">
        <v>63717</v>
      </c>
      <c r="D685" s="242">
        <v>0</v>
      </c>
      <c r="E685" s="242"/>
      <c r="F685" s="52" t="str">
        <f t="shared" si="188"/>
        <v>-</v>
      </c>
    </row>
    <row r="686" spans="1:6" ht="22.8" x14ac:dyDescent="0.2">
      <c r="A686" s="53">
        <v>63721</v>
      </c>
      <c r="B686" s="232" t="s">
        <v>1361</v>
      </c>
      <c r="C686" s="54">
        <v>63721</v>
      </c>
      <c r="D686" s="242">
        <v>0</v>
      </c>
      <c r="E686" s="242"/>
      <c r="F686" s="52" t="str">
        <f t="shared" si="188"/>
        <v>-</v>
      </c>
    </row>
    <row r="687" spans="1:6" ht="22.8"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2.8" x14ac:dyDescent="0.2">
      <c r="A692" s="53">
        <v>63727</v>
      </c>
      <c r="B692" s="232" t="s">
        <v>1367</v>
      </c>
      <c r="C692" s="54">
        <v>63727</v>
      </c>
      <c r="D692" s="242">
        <v>0</v>
      </c>
      <c r="E692" s="242"/>
      <c r="F692" s="52" t="str">
        <f t="shared" si="188"/>
        <v>-</v>
      </c>
    </row>
    <row r="693" spans="1:6" ht="22.8"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2934.81</v>
      </c>
      <c r="E694" s="242">
        <v>21669.599999999999</v>
      </c>
      <c r="F694" s="52">
        <f t="shared" si="188"/>
        <v>738.36466415202335</v>
      </c>
    </row>
    <row r="695" spans="1:6" ht="12.75" customHeight="1" x14ac:dyDescent="0.2">
      <c r="A695" s="53">
        <v>63812</v>
      </c>
      <c r="B695" s="232" t="s">
        <v>1371</v>
      </c>
      <c r="C695" s="50" t="s">
        <v>1372</v>
      </c>
      <c r="D695" s="242">
        <v>0</v>
      </c>
      <c r="E695" s="242"/>
      <c r="F695" s="52" t="str">
        <f t="shared" si="188"/>
        <v>-</v>
      </c>
    </row>
    <row r="696" spans="1:6" ht="22.8" x14ac:dyDescent="0.2">
      <c r="A696" s="53" t="s">
        <v>1373</v>
      </c>
      <c r="B696" s="232" t="s">
        <v>1374</v>
      </c>
      <c r="C696" s="50" t="s">
        <v>1373</v>
      </c>
      <c r="D696" s="242">
        <v>0</v>
      </c>
      <c r="E696" s="242"/>
      <c r="F696" s="52" t="str">
        <f t="shared" si="188"/>
        <v>-</v>
      </c>
    </row>
    <row r="697" spans="1:6" ht="12"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2.8" x14ac:dyDescent="0.2">
      <c r="A700" s="53" t="s">
        <v>1381</v>
      </c>
      <c r="B700" s="232" t="s">
        <v>1382</v>
      </c>
      <c r="C700" s="50" t="s">
        <v>1381</v>
      </c>
      <c r="D700" s="242">
        <v>0</v>
      </c>
      <c r="E700" s="242"/>
      <c r="F700" s="52" t="str">
        <f t="shared" si="188"/>
        <v>-</v>
      </c>
    </row>
    <row r="701" spans="1:6" ht="22.8"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2.8" x14ac:dyDescent="0.2">
      <c r="A708" s="53">
        <v>64376</v>
      </c>
      <c r="B708" s="232" t="s">
        <v>1397</v>
      </c>
      <c r="C708" s="50" t="s">
        <v>1398</v>
      </c>
      <c r="D708" s="242">
        <v>0</v>
      </c>
      <c r="E708" s="242"/>
      <c r="F708" s="52" t="str">
        <f t="shared" si="188"/>
        <v>-</v>
      </c>
    </row>
    <row r="709" spans="1:6" ht="22.8"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10670.92</v>
      </c>
      <c r="E710" s="242">
        <v>10820</v>
      </c>
      <c r="F710" s="52">
        <f t="shared" si="188"/>
        <v>101.39706791916723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2.8" x14ac:dyDescent="0.2">
      <c r="A713" s="53">
        <v>66341</v>
      </c>
      <c r="B713" s="85" t="s">
        <v>1407</v>
      </c>
      <c r="C713" s="54">
        <v>66341</v>
      </c>
      <c r="D713" s="242">
        <v>0</v>
      </c>
      <c r="E713" s="242"/>
      <c r="F713" s="52" t="str">
        <f t="shared" si="188"/>
        <v>-</v>
      </c>
    </row>
    <row r="714" spans="1:6" ht="22.8" x14ac:dyDescent="0.2">
      <c r="A714" s="53">
        <v>66342</v>
      </c>
      <c r="B714" s="85" t="s">
        <v>1408</v>
      </c>
      <c r="C714" s="54">
        <v>66342</v>
      </c>
      <c r="D714" s="242">
        <v>0</v>
      </c>
      <c r="E714" s="242"/>
      <c r="F714" s="52" t="str">
        <f t="shared" si="188"/>
        <v>-</v>
      </c>
    </row>
    <row r="715" spans="1:6" ht="12"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2399.8000000000002</v>
      </c>
      <c r="F716" s="52" t="str">
        <f t="shared" si="188"/>
        <v>-</v>
      </c>
    </row>
    <row r="717" spans="1:6" ht="12.75" customHeight="1" x14ac:dyDescent="0.2">
      <c r="A717" s="53">
        <v>31215</v>
      </c>
      <c r="B717" s="85" t="s">
        <v>1412</v>
      </c>
      <c r="C717" s="50" t="s">
        <v>1413</v>
      </c>
      <c r="D717" s="242">
        <v>4877.0600000000004</v>
      </c>
      <c r="E717" s="242">
        <v>2871.93</v>
      </c>
      <c r="F717" s="52">
        <f t="shared" si="188"/>
        <v>58.886501293812245</v>
      </c>
    </row>
    <row r="718" spans="1:6" ht="12.75" customHeight="1" x14ac:dyDescent="0.2">
      <c r="A718" s="53">
        <v>32121</v>
      </c>
      <c r="B718" s="85" t="s">
        <v>1414</v>
      </c>
      <c r="C718" s="50" t="s">
        <v>1415</v>
      </c>
      <c r="D718" s="242">
        <v>18222.77</v>
      </c>
      <c r="E718" s="242">
        <v>19815.34</v>
      </c>
      <c r="F718" s="52">
        <f t="shared" si="188"/>
        <v>108.73945069821987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3822.42</v>
      </c>
      <c r="E720" s="242">
        <v>3832.6</v>
      </c>
      <c r="F720" s="52">
        <f t="shared" si="188"/>
        <v>100.26632342861328</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533.74</v>
      </c>
      <c r="E722" s="242">
        <v>577.98</v>
      </c>
      <c r="F722" s="52">
        <f t="shared" si="188"/>
        <v>108.2886798815903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12" x14ac:dyDescent="0.2">
      <c r="A741" s="53">
        <v>34224</v>
      </c>
      <c r="B741" s="85" t="s">
        <v>1460</v>
      </c>
      <c r="C741" s="50" t="s">
        <v>1461</v>
      </c>
      <c r="D741" s="242">
        <v>0</v>
      </c>
      <c r="E741" s="242"/>
      <c r="F741" s="52" t="str">
        <f t="shared" si="190"/>
        <v>-</v>
      </c>
    </row>
    <row r="742" spans="1:6" ht="12" x14ac:dyDescent="0.2">
      <c r="A742" s="53">
        <v>34233</v>
      </c>
      <c r="B742" s="85" t="s">
        <v>1462</v>
      </c>
      <c r="C742" s="50" t="s">
        <v>1463</v>
      </c>
      <c r="D742" s="242">
        <v>0</v>
      </c>
      <c r="E742" s="242"/>
      <c r="F742" s="52" t="str">
        <f t="shared" si="190"/>
        <v>-</v>
      </c>
    </row>
    <row r="743" spans="1:6" ht="22.8" x14ac:dyDescent="0.2">
      <c r="A743" s="53">
        <v>34234</v>
      </c>
      <c r="B743" s="232" t="s">
        <v>1464</v>
      </c>
      <c r="C743" s="50" t="s">
        <v>1465</v>
      </c>
      <c r="D743" s="242">
        <v>0</v>
      </c>
      <c r="E743" s="242"/>
      <c r="F743" s="52" t="str">
        <f t="shared" si="190"/>
        <v>-</v>
      </c>
    </row>
    <row r="744" spans="1:6" ht="22.8"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2.8"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2.8" x14ac:dyDescent="0.2">
      <c r="A756" s="53">
        <v>34286</v>
      </c>
      <c r="B756" s="232" t="s">
        <v>1490</v>
      </c>
      <c r="C756" s="50" t="s">
        <v>1491</v>
      </c>
      <c r="D756" s="242">
        <v>0</v>
      </c>
      <c r="E756" s="242"/>
      <c r="F756" s="52" t="str">
        <f t="shared" si="190"/>
        <v>-</v>
      </c>
    </row>
    <row r="757" spans="1:6" ht="22.8"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2.8"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12" x14ac:dyDescent="0.2">
      <c r="A773" s="53">
        <v>36328</v>
      </c>
      <c r="B773" s="85" t="s">
        <v>1524</v>
      </c>
      <c r="C773" s="50" t="s">
        <v>1525</v>
      </c>
      <c r="D773" s="242">
        <v>0</v>
      </c>
      <c r="E773" s="242"/>
      <c r="F773" s="52" t="str">
        <f t="shared" si="190"/>
        <v>-</v>
      </c>
    </row>
    <row r="774" spans="1:6" ht="22.8"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2.8" x14ac:dyDescent="0.2">
      <c r="A779" s="53" t="s">
        <v>1536</v>
      </c>
      <c r="B779" s="232" t="s">
        <v>1537</v>
      </c>
      <c r="C779" s="54" t="s">
        <v>1536</v>
      </c>
      <c r="D779" s="242">
        <v>0</v>
      </c>
      <c r="E779" s="242"/>
      <c r="F779" s="52" t="str">
        <f t="shared" si="190"/>
        <v>-</v>
      </c>
    </row>
    <row r="780" spans="1:6" ht="22.8"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12"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2.8" x14ac:dyDescent="0.2">
      <c r="A785" s="53" t="s">
        <v>1548</v>
      </c>
      <c r="B785" s="232" t="s">
        <v>1549</v>
      </c>
      <c r="C785" s="54" t="s">
        <v>1548</v>
      </c>
      <c r="D785" s="242">
        <v>0</v>
      </c>
      <c r="E785" s="242"/>
      <c r="F785" s="52" t="str">
        <f t="shared" si="190"/>
        <v>-</v>
      </c>
    </row>
    <row r="786" spans="1:6" ht="22.8" x14ac:dyDescent="0.2">
      <c r="A786" s="53" t="s">
        <v>1550</v>
      </c>
      <c r="B786" s="232" t="s">
        <v>1551</v>
      </c>
      <c r="C786" s="54" t="s">
        <v>1550</v>
      </c>
      <c r="D786" s="242">
        <v>0</v>
      </c>
      <c r="E786" s="242"/>
      <c r="F786" s="52" t="str">
        <f t="shared" si="190"/>
        <v>-</v>
      </c>
    </row>
    <row r="787" spans="1:6" ht="22.8" x14ac:dyDescent="0.2">
      <c r="A787" s="53" t="s">
        <v>1552</v>
      </c>
      <c r="B787" s="232" t="s">
        <v>1553</v>
      </c>
      <c r="C787" s="54" t="s">
        <v>1552</v>
      </c>
      <c r="D787" s="242">
        <v>0</v>
      </c>
      <c r="E787" s="242"/>
      <c r="F787" s="52" t="str">
        <f t="shared" si="190"/>
        <v>-</v>
      </c>
    </row>
    <row r="788" spans="1:6" ht="22.8" x14ac:dyDescent="0.2">
      <c r="A788" s="53" t="s">
        <v>1554</v>
      </c>
      <c r="B788" s="232" t="s">
        <v>1555</v>
      </c>
      <c r="C788" s="54" t="s">
        <v>1554</v>
      </c>
      <c r="D788" s="242">
        <v>0</v>
      </c>
      <c r="E788" s="242"/>
      <c r="F788" s="52" t="str">
        <f t="shared" si="190"/>
        <v>-</v>
      </c>
    </row>
    <row r="789" spans="1:6" ht="22.8" x14ac:dyDescent="0.2">
      <c r="A789" s="53" t="s">
        <v>1556</v>
      </c>
      <c r="B789" s="232" t="s">
        <v>1557</v>
      </c>
      <c r="C789" s="54" t="s">
        <v>1556</v>
      </c>
      <c r="D789" s="242">
        <v>0</v>
      </c>
      <c r="E789" s="242"/>
      <c r="F789" s="52" t="str">
        <f t="shared" si="190"/>
        <v>-</v>
      </c>
    </row>
    <row r="790" spans="1:6" ht="22.8" x14ac:dyDescent="0.2">
      <c r="A790" s="53" t="s">
        <v>1558</v>
      </c>
      <c r="B790" s="85" t="s">
        <v>1559</v>
      </c>
      <c r="C790" s="50" t="s">
        <v>1558</v>
      </c>
      <c r="D790" s="242">
        <v>0</v>
      </c>
      <c r="E790" s="242"/>
      <c r="F790" s="52" t="str">
        <f t="shared" si="190"/>
        <v>-</v>
      </c>
    </row>
    <row r="791" spans="1:6" ht="22.8" x14ac:dyDescent="0.2">
      <c r="A791" s="53" t="s">
        <v>1560</v>
      </c>
      <c r="B791" s="85" t="s">
        <v>1561</v>
      </c>
      <c r="C791" s="50" t="s">
        <v>1560</v>
      </c>
      <c r="D791" s="242">
        <v>0</v>
      </c>
      <c r="E791" s="242"/>
      <c r="F791" s="52" t="str">
        <f t="shared" si="190"/>
        <v>-</v>
      </c>
    </row>
    <row r="792" spans="1:6" ht="22.8" x14ac:dyDescent="0.2">
      <c r="A792" s="53" t="s">
        <v>1562</v>
      </c>
      <c r="B792" s="85" t="s">
        <v>1563</v>
      </c>
      <c r="C792" s="50" t="s">
        <v>1562</v>
      </c>
      <c r="D792" s="242">
        <v>0</v>
      </c>
      <c r="E792" s="242"/>
      <c r="F792" s="52" t="str">
        <f t="shared" si="190"/>
        <v>-</v>
      </c>
    </row>
    <row r="793" spans="1:6" ht="22.8"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2.8" x14ac:dyDescent="0.2">
      <c r="A797" s="53" t="s">
        <v>1572</v>
      </c>
      <c r="B797" s="85" t="s">
        <v>1573</v>
      </c>
      <c r="C797" s="50" t="s">
        <v>1572</v>
      </c>
      <c r="D797" s="242">
        <v>0</v>
      </c>
      <c r="E797" s="242"/>
      <c r="F797" s="52" t="str">
        <f t="shared" si="190"/>
        <v>-</v>
      </c>
    </row>
    <row r="798" spans="1:6" ht="22.8" x14ac:dyDescent="0.2">
      <c r="A798" s="53" t="s">
        <v>1574</v>
      </c>
      <c r="B798" s="85" t="s">
        <v>1575</v>
      </c>
      <c r="C798" s="50" t="s">
        <v>1574</v>
      </c>
      <c r="D798" s="242">
        <v>0</v>
      </c>
      <c r="E798" s="242"/>
      <c r="F798" s="52" t="str">
        <f t="shared" si="190"/>
        <v>-</v>
      </c>
    </row>
    <row r="799" spans="1:6" ht="22.8" x14ac:dyDescent="0.2">
      <c r="A799" s="53" t="s">
        <v>1576</v>
      </c>
      <c r="B799" s="85" t="s">
        <v>1577</v>
      </c>
      <c r="C799" s="50" t="s">
        <v>1576</v>
      </c>
      <c r="D799" s="242">
        <v>0</v>
      </c>
      <c r="E799" s="242"/>
      <c r="F799" s="52" t="str">
        <f t="shared" si="190"/>
        <v>-</v>
      </c>
    </row>
    <row r="800" spans="1:6" ht="22.8" x14ac:dyDescent="0.2">
      <c r="A800" s="53" t="s">
        <v>1578</v>
      </c>
      <c r="B800" s="85" t="s">
        <v>1579</v>
      </c>
      <c r="C800" s="50" t="s">
        <v>1578</v>
      </c>
      <c r="D800" s="242">
        <v>0</v>
      </c>
      <c r="E800" s="242"/>
      <c r="F800" s="52" t="str">
        <f t="shared" si="190"/>
        <v>-</v>
      </c>
    </row>
    <row r="801" spans="1:6" ht="22.8" x14ac:dyDescent="0.2">
      <c r="A801" s="53" t="s">
        <v>1580</v>
      </c>
      <c r="B801" s="85" t="s">
        <v>1581</v>
      </c>
      <c r="C801" s="50" t="s">
        <v>1580</v>
      </c>
      <c r="D801" s="242">
        <v>0</v>
      </c>
      <c r="E801" s="242"/>
      <c r="F801" s="52" t="str">
        <f t="shared" si="190"/>
        <v>-</v>
      </c>
    </row>
    <row r="802" spans="1:6" ht="22.8" x14ac:dyDescent="0.2">
      <c r="A802" s="53" t="s">
        <v>1582</v>
      </c>
      <c r="B802" s="85" t="s">
        <v>1583</v>
      </c>
      <c r="C802" s="50" t="s">
        <v>1582</v>
      </c>
      <c r="D802" s="242">
        <v>0</v>
      </c>
      <c r="E802" s="242"/>
      <c r="F802" s="52" t="str">
        <f t="shared" si="190"/>
        <v>-</v>
      </c>
    </row>
    <row r="803" spans="1:6" ht="12"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2.8" x14ac:dyDescent="0.2">
      <c r="A806" s="53" t="s">
        <v>1590</v>
      </c>
      <c r="B806" s="85" t="s">
        <v>1591</v>
      </c>
      <c r="C806" s="50" t="s">
        <v>1590</v>
      </c>
      <c r="D806" s="242">
        <v>0</v>
      </c>
      <c r="E806" s="242"/>
      <c r="F806" s="52" t="str">
        <f t="shared" si="190"/>
        <v>-</v>
      </c>
    </row>
    <row r="807" spans="1:6" ht="22.8"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2.8"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265.45</v>
      </c>
      <c r="E823" s="242"/>
      <c r="F823" s="52">
        <f t="shared" si="190"/>
        <v>0</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2.8" x14ac:dyDescent="0.2">
      <c r="A843" s="53" t="s">
        <v>1663</v>
      </c>
      <c r="B843" s="85" t="s">
        <v>1664</v>
      </c>
      <c r="C843" s="54" t="s">
        <v>1663</v>
      </c>
      <c r="D843" s="242">
        <v>0</v>
      </c>
      <c r="E843" s="242"/>
      <c r="F843" s="52" t="str">
        <f t="shared" si="190"/>
        <v>-</v>
      </c>
    </row>
    <row r="844" spans="1:6" ht="22.8"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2.8"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12" x14ac:dyDescent="0.2">
      <c r="A848" s="53">
        <v>81332</v>
      </c>
      <c r="B848" s="85" t="s">
        <v>1673</v>
      </c>
      <c r="C848" s="50" t="s">
        <v>1674</v>
      </c>
      <c r="D848" s="242">
        <v>0</v>
      </c>
      <c r="E848" s="242"/>
      <c r="F848" s="52" t="str">
        <f t="shared" si="190"/>
        <v>-</v>
      </c>
    </row>
    <row r="849" spans="1:6" ht="22.8"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2.8" x14ac:dyDescent="0.2">
      <c r="A852" s="53">
        <v>81532</v>
      </c>
      <c r="B852" s="232" t="s">
        <v>1681</v>
      </c>
      <c r="C852" s="50" t="s">
        <v>1682</v>
      </c>
      <c r="D852" s="242">
        <v>0</v>
      </c>
      <c r="E852" s="242"/>
      <c r="F852" s="52" t="str">
        <f t="shared" si="190"/>
        <v>-</v>
      </c>
    </row>
    <row r="853" spans="1:6" ht="22.8" x14ac:dyDescent="0.2">
      <c r="A853" s="53">
        <v>81542</v>
      </c>
      <c r="B853" s="232" t="s">
        <v>1683</v>
      </c>
      <c r="C853" s="50" t="s">
        <v>1684</v>
      </c>
      <c r="D853" s="242">
        <v>0</v>
      </c>
      <c r="E853" s="242"/>
      <c r="F853" s="52" t="str">
        <f t="shared" si="190"/>
        <v>-</v>
      </c>
    </row>
    <row r="854" spans="1:6" ht="22.8" x14ac:dyDescent="0.2">
      <c r="A854" s="53">
        <v>81552</v>
      </c>
      <c r="B854" s="85" t="s">
        <v>1685</v>
      </c>
      <c r="C854" s="50" t="s">
        <v>1686</v>
      </c>
      <c r="D854" s="242">
        <v>0</v>
      </c>
      <c r="E854" s="242"/>
      <c r="F854" s="52" t="str">
        <f t="shared" si="190"/>
        <v>-</v>
      </c>
    </row>
    <row r="855" spans="1:6" ht="22.8" x14ac:dyDescent="0.2">
      <c r="A855" s="53">
        <v>81631</v>
      </c>
      <c r="B855" s="232" t="s">
        <v>1687</v>
      </c>
      <c r="C855" s="50" t="s">
        <v>1688</v>
      </c>
      <c r="D855" s="242">
        <v>0</v>
      </c>
      <c r="E855" s="242"/>
      <c r="F855" s="52" t="str">
        <f t="shared" si="190"/>
        <v>-</v>
      </c>
    </row>
    <row r="856" spans="1:6" ht="22.8"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2.8" x14ac:dyDescent="0.2">
      <c r="A869" s="53">
        <v>81761</v>
      </c>
      <c r="B869" s="232" t="s">
        <v>1715</v>
      </c>
      <c r="C869" s="50" t="s">
        <v>1716</v>
      </c>
      <c r="D869" s="242">
        <v>0</v>
      </c>
      <c r="E869" s="242"/>
      <c r="F869" s="52" t="str">
        <f t="shared" si="190"/>
        <v>-</v>
      </c>
    </row>
    <row r="870" spans="1:6" ht="22.8" x14ac:dyDescent="0.2">
      <c r="A870" s="53">
        <v>81762</v>
      </c>
      <c r="B870" s="232" t="s">
        <v>1717</v>
      </c>
      <c r="C870" s="50" t="s">
        <v>1718</v>
      </c>
      <c r="D870" s="242">
        <v>0</v>
      </c>
      <c r="E870" s="242"/>
      <c r="F870" s="52" t="str">
        <f t="shared" si="190"/>
        <v>-</v>
      </c>
    </row>
    <row r="871" spans="1:6" ht="22.8" x14ac:dyDescent="0.2">
      <c r="A871" s="53">
        <v>81771</v>
      </c>
      <c r="B871" s="85" t="s">
        <v>1719</v>
      </c>
      <c r="C871" s="50" t="s">
        <v>1720</v>
      </c>
      <c r="D871" s="242">
        <v>0</v>
      </c>
      <c r="E871" s="242"/>
      <c r="F871" s="52" t="str">
        <f t="shared" si="190"/>
        <v>-</v>
      </c>
    </row>
    <row r="872" spans="1:6" ht="22.8"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12" x14ac:dyDescent="0.2">
      <c r="A882" s="53">
        <v>84242</v>
      </c>
      <c r="B882" s="85" t="s">
        <v>1741</v>
      </c>
      <c r="C882" s="50" t="s">
        <v>1742</v>
      </c>
      <c r="D882" s="242">
        <v>0</v>
      </c>
      <c r="E882" s="242"/>
      <c r="F882" s="52" t="str">
        <f t="shared" si="190"/>
        <v>-</v>
      </c>
    </row>
    <row r="883" spans="1:6" ht="12"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12" x14ac:dyDescent="0.2">
      <c r="A885" s="53">
        <v>84431</v>
      </c>
      <c r="B885" s="85" t="s">
        <v>1747</v>
      </c>
      <c r="C885" s="50" t="s">
        <v>1748</v>
      </c>
      <c r="D885" s="242">
        <v>0</v>
      </c>
      <c r="E885" s="242"/>
      <c r="F885" s="52" t="str">
        <f t="shared" si="190"/>
        <v>-</v>
      </c>
    </row>
    <row r="886" spans="1:6" ht="12" x14ac:dyDescent="0.2">
      <c r="A886" s="53">
        <v>84432</v>
      </c>
      <c r="B886" s="85" t="s">
        <v>1749</v>
      </c>
      <c r="C886" s="50" t="s">
        <v>1750</v>
      </c>
      <c r="D886" s="242">
        <v>0</v>
      </c>
      <c r="E886" s="242"/>
      <c r="F886" s="52" t="str">
        <f t="shared" si="190"/>
        <v>-</v>
      </c>
    </row>
    <row r="887" spans="1:6" ht="12" x14ac:dyDescent="0.2">
      <c r="A887" s="53" t="s">
        <v>1751</v>
      </c>
      <c r="B887" s="85" t="s">
        <v>1752</v>
      </c>
      <c r="C887" s="50" t="s">
        <v>1751</v>
      </c>
      <c r="D887" s="242">
        <v>0</v>
      </c>
      <c r="E887" s="242"/>
      <c r="F887" s="52" t="str">
        <f t="shared" si="190"/>
        <v>-</v>
      </c>
    </row>
    <row r="888" spans="1:6" ht="22.8" x14ac:dyDescent="0.2">
      <c r="A888" s="53">
        <v>84442</v>
      </c>
      <c r="B888" s="85" t="s">
        <v>1753</v>
      </c>
      <c r="C888" s="50" t="s">
        <v>1754</v>
      </c>
      <c r="D888" s="242">
        <v>0</v>
      </c>
      <c r="E888" s="242"/>
      <c r="F888" s="52" t="str">
        <f t="shared" si="190"/>
        <v>-</v>
      </c>
    </row>
    <row r="889" spans="1:6" ht="22.8" x14ac:dyDescent="0.2">
      <c r="A889" s="53">
        <v>84452</v>
      </c>
      <c r="B889" s="232" t="s">
        <v>1755</v>
      </c>
      <c r="C889" s="50" t="s">
        <v>1756</v>
      </c>
      <c r="D889" s="242">
        <v>0</v>
      </c>
      <c r="E889" s="242"/>
      <c r="F889" s="52" t="str">
        <f t="shared" si="190"/>
        <v>-</v>
      </c>
    </row>
    <row r="890" spans="1:6" ht="22.8"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2.8"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2.8" x14ac:dyDescent="0.2">
      <c r="A910" s="53">
        <v>84761</v>
      </c>
      <c r="B910" s="232" t="s">
        <v>1797</v>
      </c>
      <c r="C910" s="50" t="s">
        <v>1798</v>
      </c>
      <c r="D910" s="242">
        <v>0</v>
      </c>
      <c r="E910" s="242"/>
      <c r="F910" s="52" t="str">
        <f t="shared" si="190"/>
        <v>-</v>
      </c>
    </row>
    <row r="911" spans="1:6" ht="22.8" x14ac:dyDescent="0.2">
      <c r="A911" s="53">
        <v>84762</v>
      </c>
      <c r="B911" s="232" t="s">
        <v>1799</v>
      </c>
      <c r="C911" s="50" t="s">
        <v>1800</v>
      </c>
      <c r="D911" s="242">
        <v>0</v>
      </c>
      <c r="E911" s="242"/>
      <c r="F911" s="52" t="str">
        <f t="shared" si="190"/>
        <v>-</v>
      </c>
    </row>
    <row r="912" spans="1:6" ht="22.8" x14ac:dyDescent="0.2">
      <c r="A912" s="53" t="s">
        <v>1801</v>
      </c>
      <c r="B912" s="85" t="s">
        <v>1802</v>
      </c>
      <c r="C912" s="50" t="s">
        <v>1801</v>
      </c>
      <c r="D912" s="242">
        <v>0</v>
      </c>
      <c r="E912" s="242"/>
      <c r="F912" s="52" t="str">
        <f t="shared" si="190"/>
        <v>-</v>
      </c>
    </row>
    <row r="913" spans="1:6" ht="22.8"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2.8"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12"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12" x14ac:dyDescent="0.2">
      <c r="A921" s="53">
        <v>51532</v>
      </c>
      <c r="B921" s="85" t="s">
        <v>1819</v>
      </c>
      <c r="C921" s="50" t="s">
        <v>1820</v>
      </c>
      <c r="D921" s="242">
        <v>0</v>
      </c>
      <c r="E921" s="242"/>
      <c r="F921" s="52" t="str">
        <f t="shared" si="190"/>
        <v>-</v>
      </c>
    </row>
    <row r="922" spans="1:6" ht="22.8" x14ac:dyDescent="0.2">
      <c r="A922" s="53">
        <v>51542</v>
      </c>
      <c r="B922" s="85" t="s">
        <v>1821</v>
      </c>
      <c r="C922" s="50" t="s">
        <v>1822</v>
      </c>
      <c r="D922" s="242">
        <v>0</v>
      </c>
      <c r="E922" s="242"/>
      <c r="F922" s="52" t="str">
        <f t="shared" si="190"/>
        <v>-</v>
      </c>
    </row>
    <row r="923" spans="1:6" ht="22.8" x14ac:dyDescent="0.2">
      <c r="A923" s="53">
        <v>51552</v>
      </c>
      <c r="B923" s="232" t="s">
        <v>1823</v>
      </c>
      <c r="C923" s="50" t="s">
        <v>1824</v>
      </c>
      <c r="D923" s="242">
        <v>0</v>
      </c>
      <c r="E923" s="242"/>
      <c r="F923" s="52" t="str">
        <f t="shared" si="190"/>
        <v>-</v>
      </c>
    </row>
    <row r="924" spans="1:6" ht="12" x14ac:dyDescent="0.2">
      <c r="A924" s="53">
        <v>51631</v>
      </c>
      <c r="B924" s="85" t="s">
        <v>1825</v>
      </c>
      <c r="C924" s="50" t="s">
        <v>1826</v>
      </c>
      <c r="D924" s="242">
        <v>0</v>
      </c>
      <c r="E924" s="242"/>
      <c r="F924" s="52" t="str">
        <f t="shared" si="190"/>
        <v>-</v>
      </c>
    </row>
    <row r="925" spans="1:6" ht="12"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2.8" x14ac:dyDescent="0.2">
      <c r="A938" s="53">
        <v>51761</v>
      </c>
      <c r="B938" s="85" t="s">
        <v>1853</v>
      </c>
      <c r="C938" s="50" t="s">
        <v>1854</v>
      </c>
      <c r="D938" s="242">
        <v>0</v>
      </c>
      <c r="E938" s="242"/>
      <c r="F938" s="52" t="str">
        <f t="shared" si="190"/>
        <v>-</v>
      </c>
    </row>
    <row r="939" spans="1:6" ht="22.8" x14ac:dyDescent="0.2">
      <c r="A939" s="53">
        <v>51762</v>
      </c>
      <c r="B939" s="85" t="s">
        <v>1855</v>
      </c>
      <c r="C939" s="50" t="s">
        <v>1856</v>
      </c>
      <c r="D939" s="242">
        <v>0</v>
      </c>
      <c r="E939" s="242"/>
      <c r="F939" s="52" t="str">
        <f t="shared" si="190"/>
        <v>-</v>
      </c>
    </row>
    <row r="940" spans="1:6" ht="22.8" x14ac:dyDescent="0.2">
      <c r="A940" s="53">
        <v>51771</v>
      </c>
      <c r="B940" s="85" t="s">
        <v>1857</v>
      </c>
      <c r="C940" s="50" t="s">
        <v>1858</v>
      </c>
      <c r="D940" s="242">
        <v>0</v>
      </c>
      <c r="E940" s="242"/>
      <c r="F940" s="52" t="str">
        <f t="shared" si="190"/>
        <v>-</v>
      </c>
    </row>
    <row r="941" spans="1:6" ht="22.8" x14ac:dyDescent="0.2">
      <c r="A941" s="53">
        <v>51772</v>
      </c>
      <c r="B941" s="85" t="s">
        <v>1859</v>
      </c>
      <c r="C941" s="50" t="s">
        <v>1860</v>
      </c>
      <c r="D941" s="242">
        <v>0</v>
      </c>
      <c r="E941" s="242"/>
      <c r="F941" s="52" t="str">
        <f t="shared" si="190"/>
        <v>-</v>
      </c>
    </row>
    <row r="942" spans="1:6" ht="12" x14ac:dyDescent="0.2">
      <c r="A942" s="53">
        <v>54132</v>
      </c>
      <c r="B942" s="85" t="s">
        <v>1861</v>
      </c>
      <c r="C942" s="50" t="s">
        <v>1862</v>
      </c>
      <c r="D942" s="242">
        <v>0</v>
      </c>
      <c r="E942" s="242"/>
      <c r="F942" s="52" t="str">
        <f t="shared" si="190"/>
        <v>-</v>
      </c>
    </row>
    <row r="943" spans="1:6" ht="12"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12" x14ac:dyDescent="0.2">
      <c r="A945" s="53">
        <v>54162</v>
      </c>
      <c r="B945" s="85" t="s">
        <v>1867</v>
      </c>
      <c r="C945" s="50" t="s">
        <v>1868</v>
      </c>
      <c r="D945" s="242">
        <v>0</v>
      </c>
      <c r="E945" s="242"/>
      <c r="F945" s="52" t="str">
        <f t="shared" si="190"/>
        <v>-</v>
      </c>
    </row>
    <row r="946" spans="1:6" ht="22.8" x14ac:dyDescent="0.2">
      <c r="A946" s="53">
        <v>54221</v>
      </c>
      <c r="B946" s="232" t="s">
        <v>1869</v>
      </c>
      <c r="C946" s="50" t="s">
        <v>1870</v>
      </c>
      <c r="D946" s="242">
        <v>0</v>
      </c>
      <c r="E946" s="242"/>
      <c r="F946" s="52" t="str">
        <f t="shared" si="190"/>
        <v>-</v>
      </c>
    </row>
    <row r="947" spans="1:6" ht="22.8" x14ac:dyDescent="0.2">
      <c r="A947" s="53">
        <v>54222</v>
      </c>
      <c r="B947" s="232" t="s">
        <v>1871</v>
      </c>
      <c r="C947" s="50" t="s">
        <v>1872</v>
      </c>
      <c r="D947" s="242">
        <v>0</v>
      </c>
      <c r="E947" s="242"/>
      <c r="F947" s="52" t="str">
        <f t="shared" si="190"/>
        <v>-</v>
      </c>
    </row>
    <row r="948" spans="1:6" ht="12" x14ac:dyDescent="0.2">
      <c r="A948" s="53" t="s">
        <v>1873</v>
      </c>
      <c r="B948" s="85" t="s">
        <v>1874</v>
      </c>
      <c r="C948" s="50" t="s">
        <v>1873</v>
      </c>
      <c r="D948" s="242">
        <v>0</v>
      </c>
      <c r="E948" s="242"/>
      <c r="F948" s="52" t="str">
        <f t="shared" si="190"/>
        <v>-</v>
      </c>
    </row>
    <row r="949" spans="1:6" ht="22.8" x14ac:dyDescent="0.2">
      <c r="A949" s="53">
        <v>54232</v>
      </c>
      <c r="B949" s="232" t="s">
        <v>1875</v>
      </c>
      <c r="C949" s="50" t="s">
        <v>1876</v>
      </c>
      <c r="D949" s="242">
        <v>0</v>
      </c>
      <c r="E949" s="242"/>
      <c r="F949" s="52" t="str">
        <f t="shared" si="190"/>
        <v>-</v>
      </c>
    </row>
    <row r="950" spans="1:6" ht="22.8" x14ac:dyDescent="0.2">
      <c r="A950" s="53">
        <v>54242</v>
      </c>
      <c r="B950" s="85" t="s">
        <v>1877</v>
      </c>
      <c r="C950" s="50" t="s">
        <v>1878</v>
      </c>
      <c r="D950" s="242">
        <v>0</v>
      </c>
      <c r="E950" s="242"/>
      <c r="F950" s="52" t="str">
        <f t="shared" si="190"/>
        <v>-</v>
      </c>
    </row>
    <row r="951" spans="1:6" ht="22.8" x14ac:dyDescent="0.2">
      <c r="A951" s="53" t="s">
        <v>1879</v>
      </c>
      <c r="B951" s="85" t="s">
        <v>1880</v>
      </c>
      <c r="C951" s="50" t="s">
        <v>1879</v>
      </c>
      <c r="D951" s="242">
        <v>0</v>
      </c>
      <c r="E951" s="242"/>
      <c r="F951" s="52" t="str">
        <f t="shared" si="190"/>
        <v>-</v>
      </c>
    </row>
    <row r="952" spans="1:6" ht="22.8" x14ac:dyDescent="0.2">
      <c r="A952" s="53">
        <v>54312</v>
      </c>
      <c r="B952" s="232" t="s">
        <v>1881</v>
      </c>
      <c r="C952" s="50" t="s">
        <v>1882</v>
      </c>
      <c r="D952" s="242">
        <v>0</v>
      </c>
      <c r="E952" s="242"/>
      <c r="F952" s="52" t="str">
        <f t="shared" si="190"/>
        <v>-</v>
      </c>
    </row>
    <row r="953" spans="1:6" ht="22.8" x14ac:dyDescent="0.2">
      <c r="A953" s="53">
        <v>54431</v>
      </c>
      <c r="B953" s="85" t="s">
        <v>1883</v>
      </c>
      <c r="C953" s="50" t="s">
        <v>1884</v>
      </c>
      <c r="D953" s="242">
        <v>0</v>
      </c>
      <c r="E953" s="242"/>
      <c r="F953" s="52" t="str">
        <f t="shared" si="190"/>
        <v>-</v>
      </c>
    </row>
    <row r="954" spans="1:6" ht="22.8" x14ac:dyDescent="0.2">
      <c r="A954" s="53">
        <v>54432</v>
      </c>
      <c r="B954" s="85" t="s">
        <v>1885</v>
      </c>
      <c r="C954" s="50" t="s">
        <v>1886</v>
      </c>
      <c r="D954" s="242">
        <v>0</v>
      </c>
      <c r="E954" s="242"/>
      <c r="F954" s="52" t="str">
        <f t="shared" si="190"/>
        <v>-</v>
      </c>
    </row>
    <row r="955" spans="1:6" ht="22.8" x14ac:dyDescent="0.2">
      <c r="A955" s="53" t="s">
        <v>1887</v>
      </c>
      <c r="B955" s="85" t="s">
        <v>1888</v>
      </c>
      <c r="C955" s="50" t="s">
        <v>1887</v>
      </c>
      <c r="D955" s="242">
        <v>0</v>
      </c>
      <c r="E955" s="242"/>
      <c r="F955" s="52" t="str">
        <f t="shared" si="190"/>
        <v>-</v>
      </c>
    </row>
    <row r="956" spans="1:6" ht="22.8" x14ac:dyDescent="0.2">
      <c r="A956" s="53">
        <v>54442</v>
      </c>
      <c r="B956" s="85" t="s">
        <v>1889</v>
      </c>
      <c r="C956" s="50" t="s">
        <v>1890</v>
      </c>
      <c r="D956" s="242">
        <v>0</v>
      </c>
      <c r="E956" s="242"/>
      <c r="F956" s="52" t="str">
        <f t="shared" si="190"/>
        <v>-</v>
      </c>
    </row>
    <row r="957" spans="1:6" ht="22.8" x14ac:dyDescent="0.2">
      <c r="A957" s="53">
        <v>54452</v>
      </c>
      <c r="B957" s="85" t="s">
        <v>1891</v>
      </c>
      <c r="C957" s="50" t="s">
        <v>1892</v>
      </c>
      <c r="D957" s="242">
        <v>0</v>
      </c>
      <c r="E957" s="242"/>
      <c r="F957" s="52" t="str">
        <f t="shared" si="190"/>
        <v>-</v>
      </c>
    </row>
    <row r="958" spans="1:6" ht="22.8" x14ac:dyDescent="0.2">
      <c r="A958" s="53" t="s">
        <v>1893</v>
      </c>
      <c r="B958" s="85" t="s">
        <v>1894</v>
      </c>
      <c r="C958" s="50" t="s">
        <v>1893</v>
      </c>
      <c r="D958" s="242">
        <v>0</v>
      </c>
      <c r="E958" s="242"/>
      <c r="F958" s="52" t="str">
        <f t="shared" si="190"/>
        <v>-</v>
      </c>
    </row>
    <row r="959" spans="1:6" ht="12" x14ac:dyDescent="0.2">
      <c r="A959" s="53">
        <v>54461</v>
      </c>
      <c r="B959" s="85" t="s">
        <v>1895</v>
      </c>
      <c r="C959" s="50" t="s">
        <v>1896</v>
      </c>
      <c r="D959" s="242">
        <v>0</v>
      </c>
      <c r="E959" s="242"/>
      <c r="F959" s="52" t="str">
        <f t="shared" si="190"/>
        <v>-</v>
      </c>
    </row>
    <row r="960" spans="1:6" ht="12"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2.8" x14ac:dyDescent="0.2">
      <c r="A962" s="53">
        <v>54472</v>
      </c>
      <c r="B962" s="232" t="s">
        <v>1901</v>
      </c>
      <c r="C962" s="50" t="s">
        <v>1902</v>
      </c>
      <c r="D962" s="242">
        <v>0</v>
      </c>
      <c r="E962" s="242"/>
      <c r="F962" s="52" t="str">
        <f t="shared" si="190"/>
        <v>-</v>
      </c>
    </row>
    <row r="963" spans="1:6" ht="22.8" x14ac:dyDescent="0.2">
      <c r="A963" s="53">
        <v>54482</v>
      </c>
      <c r="B963" s="232" t="s">
        <v>1903</v>
      </c>
      <c r="C963" s="50" t="s">
        <v>1904</v>
      </c>
      <c r="D963" s="242">
        <v>0</v>
      </c>
      <c r="E963" s="242"/>
      <c r="F963" s="52" t="str">
        <f t="shared" si="190"/>
        <v>-</v>
      </c>
    </row>
    <row r="964" spans="1:6" ht="22.8" x14ac:dyDescent="0.2">
      <c r="A964" s="53" t="s">
        <v>1905</v>
      </c>
      <c r="B964" s="232" t="s">
        <v>1906</v>
      </c>
      <c r="C964" s="50" t="s">
        <v>1905</v>
      </c>
      <c r="D964" s="242">
        <v>0</v>
      </c>
      <c r="E964" s="242"/>
      <c r="F964" s="52" t="str">
        <f t="shared" si="190"/>
        <v>-</v>
      </c>
    </row>
    <row r="965" spans="1:6" ht="22.8"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2.8"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12" x14ac:dyDescent="0.2">
      <c r="A976" s="53">
        <v>54751</v>
      </c>
      <c r="B976" s="85" t="s">
        <v>1929</v>
      </c>
      <c r="C976" s="50" t="s">
        <v>1930</v>
      </c>
      <c r="D976" s="242">
        <v>0</v>
      </c>
      <c r="E976" s="242"/>
      <c r="F976" s="52" t="str">
        <f t="shared" si="190"/>
        <v>-</v>
      </c>
    </row>
    <row r="977" spans="1:6" ht="12" x14ac:dyDescent="0.2">
      <c r="A977" s="53">
        <v>54752</v>
      </c>
      <c r="B977" s="85" t="s">
        <v>1931</v>
      </c>
      <c r="C977" s="50" t="s">
        <v>1932</v>
      </c>
      <c r="D977" s="242">
        <v>0</v>
      </c>
      <c r="E977" s="242"/>
      <c r="F977" s="52" t="str">
        <f t="shared" si="190"/>
        <v>-</v>
      </c>
    </row>
    <row r="978" spans="1:6" ht="22.8" x14ac:dyDescent="0.2">
      <c r="A978" s="53">
        <v>54761</v>
      </c>
      <c r="B978" s="85" t="s">
        <v>1933</v>
      </c>
      <c r="C978" s="50" t="s">
        <v>1934</v>
      </c>
      <c r="D978" s="242">
        <v>0</v>
      </c>
      <c r="E978" s="242"/>
      <c r="F978" s="52" t="str">
        <f t="shared" si="190"/>
        <v>-</v>
      </c>
    </row>
    <row r="979" spans="1:6" ht="22.8" x14ac:dyDescent="0.2">
      <c r="A979" s="53">
        <v>54762</v>
      </c>
      <c r="B979" s="85" t="s">
        <v>1935</v>
      </c>
      <c r="C979" s="50" t="s">
        <v>1936</v>
      </c>
      <c r="D979" s="242">
        <v>0</v>
      </c>
      <c r="E979" s="242"/>
      <c r="F979" s="52" t="str">
        <f t="shared" si="190"/>
        <v>-</v>
      </c>
    </row>
    <row r="980" spans="1:6" ht="22.8" x14ac:dyDescent="0.2">
      <c r="A980" s="53">
        <v>54771</v>
      </c>
      <c r="B980" s="85" t="s">
        <v>1937</v>
      </c>
      <c r="C980" s="50" t="s">
        <v>1938</v>
      </c>
      <c r="D980" s="242">
        <v>0</v>
      </c>
      <c r="E980" s="242"/>
      <c r="F980" s="52" t="str">
        <f t="shared" ref="F980:F982" si="191">IF(D980&lt;&gt;0,IF(E980/D980&gt;=100,"&gt;&gt;100",E980/D980*100),"-")</f>
        <v>-</v>
      </c>
    </row>
    <row r="981" spans="1:6" ht="22.8" x14ac:dyDescent="0.2">
      <c r="A981" s="53">
        <v>54772</v>
      </c>
      <c r="B981" s="85" t="s">
        <v>1939</v>
      </c>
      <c r="C981" s="50" t="s">
        <v>1940</v>
      </c>
      <c r="D981" s="242">
        <v>0</v>
      </c>
      <c r="E981" s="242"/>
      <c r="F981" s="52" t="str">
        <f t="shared" si="191"/>
        <v>-</v>
      </c>
    </row>
    <row r="982" spans="1:6" ht="22.8" x14ac:dyDescent="0.2">
      <c r="A982" s="55">
        <v>55312</v>
      </c>
      <c r="B982" s="233" t="s">
        <v>1941</v>
      </c>
      <c r="C982" s="56" t="s">
        <v>1942</v>
      </c>
      <c r="D982" s="243">
        <v>0</v>
      </c>
      <c r="E982" s="243"/>
      <c r="F982" s="57" t="str">
        <f t="shared" si="191"/>
        <v>-</v>
      </c>
    </row>
    <row r="983" spans="1:6" ht="20.100000000000001" customHeight="1" x14ac:dyDescent="0.25">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24" x14ac:dyDescent="0.2">
      <c r="A985" s="68" t="s">
        <v>1947</v>
      </c>
      <c r="B985" s="190" t="s">
        <v>1948</v>
      </c>
      <c r="C985" s="69" t="s">
        <v>1949</v>
      </c>
      <c r="D985" s="244">
        <v>0</v>
      </c>
      <c r="E985" s="244"/>
      <c r="F985" s="63" t="str">
        <f t="shared" ref="F985:F992" si="192">IF(D985&lt;&gt;0,IF(E985/D985&gt;=100,"&gt;&gt;100",E985/D985*100),"-")</f>
        <v>-</v>
      </c>
    </row>
    <row r="986" spans="1:6" ht="12" x14ac:dyDescent="0.2">
      <c r="A986" s="53" t="s">
        <v>1950</v>
      </c>
      <c r="B986" s="85" t="s">
        <v>1951</v>
      </c>
      <c r="C986" s="50" t="s">
        <v>1950</v>
      </c>
      <c r="D986" s="245">
        <v>0</v>
      </c>
      <c r="E986" s="245"/>
      <c r="F986" s="52" t="str">
        <f t="shared" si="192"/>
        <v>-</v>
      </c>
    </row>
    <row r="987" spans="1:6" ht="22.8" x14ac:dyDescent="0.2">
      <c r="A987" s="53" t="s">
        <v>1952</v>
      </c>
      <c r="B987" s="85" t="s">
        <v>1953</v>
      </c>
      <c r="C987" s="50" t="s">
        <v>1952</v>
      </c>
      <c r="D987" s="245">
        <v>0</v>
      </c>
      <c r="E987" s="245"/>
      <c r="F987" s="52" t="str">
        <f t="shared" si="192"/>
        <v>-</v>
      </c>
    </row>
    <row r="988" spans="1:6" ht="22.8"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2.8"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E176" sqref="E17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47</v>
      </c>
      <c r="B1" s="301" t="s">
        <v>48</v>
      </c>
      <c r="C1" s="299" t="s">
        <v>33</v>
      </c>
      <c r="D1" s="302" t="s">
        <v>34</v>
      </c>
      <c r="E1" s="300" t="s">
        <v>49</v>
      </c>
      <c r="F1" s="303" t="s">
        <v>38</v>
      </c>
    </row>
    <row r="2" spans="1:25" ht="50.1" customHeight="1" x14ac:dyDescent="0.3">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51</v>
      </c>
      <c r="B3" s="287" t="s">
        <v>40</v>
      </c>
      <c r="C3" s="288" t="s">
        <v>41</v>
      </c>
      <c r="D3" s="289" t="s">
        <v>1965</v>
      </c>
      <c r="E3" s="287" t="s">
        <v>1966</v>
      </c>
      <c r="F3" s="290" t="s">
        <v>54</v>
      </c>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850239.55</v>
      </c>
      <c r="E6" s="229">
        <f t="shared" si="0"/>
        <v>865640.11</v>
      </c>
      <c r="F6" s="230">
        <f t="shared" ref="F6:F260" si="1">IF(D6&gt;0,IF(E6/D6&gt;=100,"&gt;&gt;100",E6/D6*100),"-")</f>
        <v>101.8113201156074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710831.57000000007</v>
      </c>
      <c r="E7" s="104">
        <f t="shared" si="2"/>
        <v>684250.97</v>
      </c>
      <c r="F7" s="93">
        <f t="shared" si="1"/>
        <v>96.260633162367839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196589.14</v>
      </c>
      <c r="E8" s="104">
        <f>E9+E10-E11</f>
        <v>196589.14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196589.14</v>
      </c>
      <c r="E9" s="247">
        <v>196589.14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1980</v>
      </c>
      <c r="B12" s="86" t="s">
        <v>1981</v>
      </c>
      <c r="C12" s="92" t="s">
        <v>1980</v>
      </c>
      <c r="D12" s="104">
        <f t="shared" ref="D12:E12" si="3">D13+D19+D29+D35+D41+D45</f>
        <v>514242.43</v>
      </c>
      <c r="E12" s="104">
        <f t="shared" si="3"/>
        <v>487661.83</v>
      </c>
      <c r="F12" s="93">
        <f t="shared" si="1"/>
        <v>94.831114966534372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353267.44999999995</v>
      </c>
      <c r="E13" s="104">
        <f t="shared" si="4"/>
        <v>343769.77999999997</v>
      </c>
      <c r="F13" s="93">
        <f t="shared" si="1"/>
        <v>97.311478880944165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784820.2</v>
      </c>
      <c r="E15" s="247">
        <v>784820.2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431552.75</v>
      </c>
      <c r="E18" s="247">
        <v>441050.42</v>
      </c>
      <c r="F18" s="93">
        <f t="shared" si="1"/>
        <v>102.20081322619308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148827.37000000005</v>
      </c>
      <c r="E19" s="104">
        <f t="shared" si="5"/>
        <v>141059.85</v>
      </c>
      <c r="F19" s="93">
        <f t="shared" si="1"/>
        <v>94.780852473573887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131077.71</v>
      </c>
      <c r="E20" s="247">
        <v>126844.42</v>
      </c>
      <c r="F20" s="93">
        <f t="shared" si="1"/>
        <v>96.770396736409268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8085.84</v>
      </c>
      <c r="E21" s="247">
        <v>8085.84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163536.35</v>
      </c>
      <c r="E22" s="247">
        <v>164911.35</v>
      </c>
      <c r="F22" s="93">
        <f t="shared" si="1"/>
        <v>100.84079166497236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968.7</v>
      </c>
      <c r="E23" s="247">
        <v>968.7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6440.96</v>
      </c>
      <c r="E25" s="247">
        <v>6244</v>
      </c>
      <c r="F25" s="93">
        <f t="shared" si="1"/>
        <v>96.942070747217798</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0</v>
      </c>
      <c r="E26" s="247">
        <v>2179.13</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161282.19</v>
      </c>
      <c r="E28" s="247">
        <v>168173.59</v>
      </c>
      <c r="F28" s="93">
        <f t="shared" si="1"/>
        <v>104.27288344732916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2012</v>
      </c>
      <c r="B35" s="86" t="s">
        <v>2013</v>
      </c>
      <c r="C35" s="92" t="s">
        <v>2012</v>
      </c>
      <c r="D35" s="104">
        <f t="shared" ref="D35:E35" si="7">SUM(D36:D39)-D40</f>
        <v>12147.61</v>
      </c>
      <c r="E35" s="104">
        <f t="shared" si="7"/>
        <v>2832.1999999999971</v>
      </c>
      <c r="F35" s="93">
        <f t="shared" si="1"/>
        <v>23.314874283912612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50506.04</v>
      </c>
      <c r="E36" s="247">
        <v>51306.84</v>
      </c>
      <c r="F36" s="93">
        <f t="shared" si="1"/>
        <v>101.58555293584688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583.98</v>
      </c>
      <c r="E37" s="247">
        <v>583.98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38942.410000000003</v>
      </c>
      <c r="E40" s="247">
        <v>49058.62</v>
      </c>
      <c r="F40" s="93">
        <f t="shared" si="1"/>
        <v>125.97735990145446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86367.6</v>
      </c>
      <c r="E54" s="247">
        <v>90304.98</v>
      </c>
      <c r="F54" s="93">
        <f t="shared" si="1"/>
        <v>104.55886235115945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86367.6</v>
      </c>
      <c r="E55" s="247">
        <v>90304.98</v>
      </c>
      <c r="F55" s="93">
        <f t="shared" si="1"/>
        <v>104.55886235115945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139407.97999999998</v>
      </c>
      <c r="E68" s="104">
        <f t="shared" si="13"/>
        <v>181389.13999999998</v>
      </c>
      <c r="F68" s="93">
        <f t="shared" si="1"/>
        <v>130.11388587654739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22872.45</v>
      </c>
      <c r="E69" s="104">
        <f t="shared" si="14"/>
        <v>48041.439999999995</v>
      </c>
      <c r="F69" s="93">
        <f t="shared" si="1"/>
        <v>210.0406384099648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22872.45</v>
      </c>
      <c r="E70" s="104">
        <f t="shared" si="15"/>
        <v>47661.63</v>
      </c>
      <c r="F70" s="93">
        <f t="shared" si="1"/>
        <v>208.38008171402711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22872.45</v>
      </c>
      <c r="E72" s="247">
        <v>47661.63</v>
      </c>
      <c r="F72" s="93">
        <f t="shared" si="1"/>
        <v>208.38008171402711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379.81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2089</v>
      </c>
      <c r="B78" s="86" t="s">
        <v>2090</v>
      </c>
      <c r="C78" s="92" t="s">
        <v>2089</v>
      </c>
      <c r="D78" s="104">
        <f>D79+SUM(D82:D84)-D85+D86</f>
        <v>9702.66</v>
      </c>
      <c r="E78" s="104">
        <f>E79+SUM(E82:E84)-E85+E86</f>
        <v>9719.89</v>
      </c>
      <c r="F78" s="93">
        <f t="shared" si="1"/>
        <v>100.17758016873724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9702.66</v>
      </c>
      <c r="E86" s="247">
        <v>9719.89</v>
      </c>
      <c r="F86" s="93">
        <f t="shared" si="1"/>
        <v>100.17758016873724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2239</v>
      </c>
      <c r="B160" s="86" t="s">
        <v>2240</v>
      </c>
      <c r="C160" s="92" t="s">
        <v>2239</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106832.87</v>
      </c>
      <c r="E170" s="104">
        <f t="shared" si="29"/>
        <v>123627.81</v>
      </c>
      <c r="F170" s="93">
        <f t="shared" si="1"/>
        <v>115.72076084822957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331.83</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106501.04</v>
      </c>
      <c r="E173" s="247">
        <v>123627.81</v>
      </c>
      <c r="F173" s="93">
        <f t="shared" si="1"/>
        <v>116.08131714018943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850239.55</v>
      </c>
      <c r="E175" s="104">
        <f t="shared" si="30"/>
        <v>865640.10999999987</v>
      </c>
      <c r="F175" s="93">
        <f t="shared" si="1"/>
        <v>101.8113201156074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119804.16999999998</v>
      </c>
      <c r="E176" s="104">
        <f t="shared" si="31"/>
        <v>136182.71</v>
      </c>
      <c r="F176" s="93">
        <f t="shared" si="1"/>
        <v>113.67109341853461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119804.16999999998</v>
      </c>
      <c r="E177" s="104">
        <f t="shared" si="32"/>
        <v>135831.78</v>
      </c>
      <c r="F177" s="93">
        <f t="shared" si="1"/>
        <v>113.37817373134844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106501.04</v>
      </c>
      <c r="E178" s="247">
        <v>123627.81</v>
      </c>
      <c r="F178" s="93">
        <f t="shared" si="1"/>
        <v>116.08131714018943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2785.42</v>
      </c>
      <c r="E179" s="247">
        <v>1918.77</v>
      </c>
      <c r="F179" s="93">
        <f t="shared" si="1"/>
        <v>68.886200285773782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59.92</v>
      </c>
      <c r="E180" s="104">
        <f t="shared" si="33"/>
        <v>71.61</v>
      </c>
      <c r="F180" s="93">
        <f t="shared" si="1"/>
        <v>119.50934579439252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59.92</v>
      </c>
      <c r="E183" s="247">
        <v>71.61</v>
      </c>
      <c r="F183" s="93">
        <f t="shared" si="1"/>
        <v>119.50934579439252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265.45</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10192.34</v>
      </c>
      <c r="E188" s="247">
        <v>10213.59</v>
      </c>
      <c r="F188" s="93">
        <f t="shared" si="1"/>
        <v>100.20848990516407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350.93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730435.38</v>
      </c>
      <c r="E237" s="104">
        <f t="shared" si="41"/>
        <v>729457.39999999991</v>
      </c>
      <c r="F237" s="93">
        <f t="shared" si="1"/>
        <v>99.866109990455271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710831.54</v>
      </c>
      <c r="E238" s="104">
        <f t="shared" si="42"/>
        <v>684250.97</v>
      </c>
      <c r="F238" s="93">
        <f t="shared" si="1"/>
        <v>96.26063722496049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710831.54</v>
      </c>
      <c r="E239" s="104">
        <f t="shared" si="43"/>
        <v>684250.97</v>
      </c>
      <c r="F239" s="93">
        <f t="shared" si="1"/>
        <v>96.26063722496049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556673.14</v>
      </c>
      <c r="E240" s="247">
        <v>530092.56999999995</v>
      </c>
      <c r="F240" s="93">
        <f t="shared" si="1"/>
        <v>95.225102831438917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154158.39999999999</v>
      </c>
      <c r="E241" s="247">
        <v>154158.39999999999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19603.839999999967</v>
      </c>
      <c r="E245" s="104">
        <f t="shared" si="45"/>
        <v>45206.429999999993</v>
      </c>
      <c r="F245" s="93">
        <f t="shared" si="1"/>
        <v>230.59987226992297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377372.29</v>
      </c>
      <c r="E246" s="104">
        <f t="shared" si="46"/>
        <v>404992.79</v>
      </c>
      <c r="F246" s="93">
        <f t="shared" si="1"/>
        <v>107.31916484912021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377372.29</v>
      </c>
      <c r="E247" s="247">
        <v>404992.79</v>
      </c>
      <c r="F247" s="93">
        <f t="shared" si="1"/>
        <v>107.31916484912021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357768.45</v>
      </c>
      <c r="E250" s="104">
        <f t="shared" si="47"/>
        <v>359786.36</v>
      </c>
      <c r="F250" s="93">
        <f t="shared" si="1"/>
        <v>100.56402681678611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357768.45</v>
      </c>
      <c r="E252" s="247">
        <v>359786.36</v>
      </c>
      <c r="F252" s="93">
        <f t="shared" si="1"/>
        <v>100.56402681678611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28886.71</v>
      </c>
      <c r="E259" s="104">
        <f t="shared" si="49"/>
        <v>41314.449999999997</v>
      </c>
      <c r="F259" s="93">
        <f t="shared" si="1"/>
        <v>143.02234487762712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28886.71</v>
      </c>
      <c r="E260" s="248">
        <v>41314.449999999997</v>
      </c>
      <c r="F260" s="97">
        <f t="shared" si="1"/>
        <v>143.02234487762712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9702.66</v>
      </c>
      <c r="E268" s="247">
        <v>9719.89</v>
      </c>
      <c r="F268" s="93">
        <f t="shared" si="50"/>
        <v>100.17758016873724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119804.17</v>
      </c>
      <c r="E287" s="247">
        <v>135831.78</v>
      </c>
      <c r="F287" s="93">
        <f t="shared" si="50"/>
        <v>113.37817373134843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350.93</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489.68</v>
      </c>
      <c r="E298" s="247">
        <v>493.7</v>
      </c>
      <c r="F298" s="93">
        <f t="shared" si="50"/>
        <v>100.82094429014867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9702.66</v>
      </c>
      <c r="E302" s="247">
        <v>9719.89</v>
      </c>
      <c r="F302" s="93">
        <f t="shared" si="50"/>
        <v>100.17758016873724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6" sqref="E11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47</v>
      </c>
      <c r="B1" s="301" t="s">
        <v>48</v>
      </c>
      <c r="C1" s="299" t="s">
        <v>33</v>
      </c>
      <c r="D1" s="302" t="s">
        <v>34</v>
      </c>
      <c r="E1" s="300" t="s">
        <v>49</v>
      </c>
      <c r="F1" s="303" t="s">
        <v>38</v>
      </c>
    </row>
    <row r="2" spans="1:25" ht="50.1" customHeight="1" x14ac:dyDescent="0.3">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2732</v>
      </c>
      <c r="B114" s="85" t="s">
        <v>2733</v>
      </c>
      <c r="C114" s="183" t="s">
        <v>2732</v>
      </c>
      <c r="D114" s="81">
        <f t="shared" ref="D114:E114" si="22">D115+D118+D121+D122+SUM(D125:D128)</f>
        <v>1545581.49</v>
      </c>
      <c r="E114" s="81">
        <f t="shared" si="22"/>
        <v>1590989.19</v>
      </c>
      <c r="F114" s="63">
        <f t="shared" si="1"/>
        <v>102.93790397295712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2740</v>
      </c>
      <c r="B118" s="85" t="s">
        <v>2741</v>
      </c>
      <c r="C118" s="183" t="s">
        <v>2740</v>
      </c>
      <c r="D118" s="81">
        <f t="shared" ref="D118:E118" si="24">SUM(D119:D120)</f>
        <v>1545581.49</v>
      </c>
      <c r="E118" s="81">
        <f t="shared" si="24"/>
        <v>1590989.19</v>
      </c>
      <c r="F118" s="63">
        <f t="shared" si="1"/>
        <v>102.93790397295712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2744</v>
      </c>
      <c r="B120" s="85" t="s">
        <v>2745</v>
      </c>
      <c r="C120" s="183" t="s">
        <v>2744</v>
      </c>
      <c r="D120" s="249">
        <v>1545581.49</v>
      </c>
      <c r="E120" s="249">
        <v>1590989.19</v>
      </c>
      <c r="F120" s="63">
        <f t="shared" si="1"/>
        <v>102.93790397295712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2785</v>
      </c>
      <c r="C141" s="184" t="s">
        <v>2786</v>
      </c>
      <c r="D141" s="106">
        <f t="shared" ref="D141:E141" si="28">D5+D22+D28+D35+D75+D82+D89+D107+D114+D129</f>
        <v>1545581.49</v>
      </c>
      <c r="E141" s="106">
        <f t="shared" si="28"/>
        <v>1590989.19</v>
      </c>
      <c r="F141" s="82">
        <f t="shared" si="1"/>
        <v>102.93790397295712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47</v>
      </c>
      <c r="B1" s="301" t="s">
        <v>48</v>
      </c>
      <c r="C1" s="299" t="s">
        <v>33</v>
      </c>
      <c r="D1" s="302" t="s">
        <v>34</v>
      </c>
      <c r="E1" s="300" t="s">
        <v>49</v>
      </c>
      <c r="F1" s="303" t="s">
        <v>38</v>
      </c>
    </row>
    <row r="2" spans="1:25" ht="50.1" customHeight="1" x14ac:dyDescent="0.25">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2790</v>
      </c>
      <c r="B5" s="109" t="s">
        <v>2791</v>
      </c>
      <c r="C5" s="110" t="s">
        <v>2790</v>
      </c>
      <c r="D5" s="79">
        <f t="shared" ref="D5:E5" si="0">D6+D22</f>
        <v>0</v>
      </c>
      <c r="E5" s="107">
        <f t="shared" si="0"/>
        <v>201.65</v>
      </c>
      <c r="F5" s="37"/>
      <c r="G5" s="37"/>
      <c r="H5" s="37"/>
      <c r="I5" s="37"/>
      <c r="J5" s="37"/>
      <c r="K5" s="37"/>
      <c r="L5" s="37"/>
      <c r="M5" s="37"/>
      <c r="N5" s="37"/>
      <c r="O5" s="37"/>
      <c r="P5" s="37"/>
      <c r="Q5" s="37"/>
      <c r="R5" s="37"/>
      <c r="S5" s="37"/>
      <c r="T5" s="37"/>
      <c r="U5" s="37"/>
      <c r="V5" s="37"/>
    </row>
    <row r="6" spans="1:25" ht="13.5" customHeight="1" x14ac:dyDescent="0.25">
      <c r="A6" s="209" t="s">
        <v>2792</v>
      </c>
      <c r="B6" s="111" t="s">
        <v>2793</v>
      </c>
      <c r="C6" s="92" t="s">
        <v>2792</v>
      </c>
      <c r="D6" s="81">
        <f t="shared" ref="D6:E6" si="1">D7+D14</f>
        <v>0</v>
      </c>
      <c r="E6" s="108">
        <f t="shared" si="1"/>
        <v>201.65</v>
      </c>
      <c r="F6" s="37"/>
      <c r="G6" s="37"/>
      <c r="H6" s="37"/>
      <c r="I6" s="37"/>
      <c r="J6" s="37"/>
      <c r="K6" s="37"/>
      <c r="L6" s="37"/>
      <c r="M6" s="37"/>
      <c r="N6" s="37"/>
      <c r="O6" s="37"/>
      <c r="P6" s="37"/>
      <c r="Q6" s="37"/>
      <c r="R6" s="37"/>
      <c r="S6" s="37"/>
      <c r="T6" s="37"/>
      <c r="U6" s="37"/>
      <c r="V6" s="37"/>
    </row>
    <row r="7" spans="1:25" ht="13.2" x14ac:dyDescent="0.25">
      <c r="A7" s="209" t="s">
        <v>607</v>
      </c>
      <c r="B7" s="111" t="s">
        <v>2794</v>
      </c>
      <c r="C7" s="92" t="s">
        <v>2795</v>
      </c>
      <c r="D7" s="81">
        <f t="shared" ref="D7:E7" si="2">SUM(D8:D13)</f>
        <v>0</v>
      </c>
      <c r="E7" s="108">
        <f t="shared" si="2"/>
        <v>201.65</v>
      </c>
      <c r="F7" s="37"/>
      <c r="G7" s="37"/>
      <c r="H7" s="37"/>
      <c r="I7" s="37"/>
      <c r="J7" s="37"/>
      <c r="K7" s="37"/>
      <c r="L7" s="37"/>
      <c r="M7" s="37"/>
      <c r="N7" s="37"/>
      <c r="O7" s="37"/>
      <c r="P7" s="37"/>
      <c r="Q7" s="37"/>
      <c r="R7" s="37"/>
      <c r="S7" s="37"/>
      <c r="T7" s="37"/>
      <c r="U7" s="37"/>
      <c r="V7" s="37"/>
    </row>
    <row r="8" spans="1:25" ht="13.5" customHeight="1" x14ac:dyDescent="0.25">
      <c r="A8" s="209" t="s">
        <v>607</v>
      </c>
      <c r="B8" s="111" t="s">
        <v>2796</v>
      </c>
      <c r="C8" s="92" t="s">
        <v>2797</v>
      </c>
      <c r="D8" s="249"/>
      <c r="E8" s="250">
        <v>201.65</v>
      </c>
      <c r="F8" s="37"/>
      <c r="G8" s="37"/>
      <c r="H8" s="37"/>
      <c r="I8" s="37"/>
      <c r="J8" s="37"/>
      <c r="K8" s="37"/>
      <c r="L8" s="37"/>
      <c r="M8" s="37"/>
      <c r="N8" s="37"/>
      <c r="O8" s="37"/>
      <c r="P8" s="37"/>
      <c r="Q8" s="37"/>
      <c r="R8" s="37"/>
      <c r="S8" s="37"/>
      <c r="T8" s="37"/>
      <c r="U8" s="37"/>
      <c r="V8" s="37"/>
    </row>
    <row r="9" spans="1:25" ht="13.5" customHeight="1" x14ac:dyDescent="0.25">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5">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13.2" x14ac:dyDescent="0.25">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2.8" x14ac:dyDescent="0.25">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2.8" x14ac:dyDescent="0.25">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9" sqref="D3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47</v>
      </c>
      <c r="B1" s="301" t="s">
        <v>48</v>
      </c>
      <c r="C1" s="299" t="s">
        <v>33</v>
      </c>
      <c r="D1" s="302" t="s">
        <v>34</v>
      </c>
      <c r="E1" s="300" t="s">
        <v>49</v>
      </c>
      <c r="F1" s="303" t="s">
        <v>38</v>
      </c>
    </row>
    <row r="2" spans="1:24" ht="50.1" customHeight="1" x14ac:dyDescent="0.25">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2860</v>
      </c>
      <c r="C5" s="185" t="s">
        <v>2861</v>
      </c>
      <c r="D5" s="253">
        <v>119804.17</v>
      </c>
      <c r="E5" s="37"/>
      <c r="F5" s="37"/>
      <c r="G5" s="37"/>
      <c r="H5" s="37"/>
      <c r="I5" s="37"/>
      <c r="J5" s="37"/>
      <c r="K5" s="37"/>
      <c r="L5" s="37"/>
      <c r="M5" s="37"/>
      <c r="N5" s="37"/>
      <c r="O5" s="37"/>
      <c r="P5" s="37"/>
      <c r="Q5" s="37"/>
      <c r="R5" s="37"/>
      <c r="S5" s="37"/>
      <c r="T5" s="37"/>
      <c r="U5" s="37"/>
    </row>
    <row r="6" spans="1:24" ht="24" x14ac:dyDescent="0.25">
      <c r="A6" s="114"/>
      <c r="B6" s="115" t="s">
        <v>2862</v>
      </c>
      <c r="C6" s="186" t="s">
        <v>2863</v>
      </c>
      <c r="D6" s="40">
        <f>D7+D8+D17+D18</f>
        <v>1615705.21</v>
      </c>
      <c r="E6" s="37"/>
      <c r="F6" s="37"/>
      <c r="G6" s="37"/>
      <c r="H6" s="37"/>
      <c r="I6" s="37"/>
      <c r="J6" s="37"/>
      <c r="K6" s="37"/>
      <c r="L6" s="37"/>
      <c r="M6" s="37"/>
      <c r="N6" s="37"/>
      <c r="O6" s="37"/>
      <c r="P6" s="37"/>
      <c r="Q6" s="37"/>
      <c r="R6" s="37"/>
      <c r="S6" s="37"/>
      <c r="T6" s="37"/>
      <c r="U6" s="37"/>
    </row>
    <row r="7" spans="1:24" ht="12.75" customHeight="1" x14ac:dyDescent="0.25">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5">
      <c r="A8" s="114" t="s">
        <v>2271</v>
      </c>
      <c r="B8" s="115" t="s">
        <v>2866</v>
      </c>
      <c r="C8" s="186" t="s">
        <v>2867</v>
      </c>
      <c r="D8" s="40">
        <f>SUM(D9:D16)</f>
        <v>1611106.97</v>
      </c>
      <c r="E8" s="37"/>
      <c r="F8" s="37"/>
      <c r="G8" s="37"/>
      <c r="H8" s="37"/>
      <c r="I8" s="37"/>
      <c r="J8" s="37"/>
      <c r="K8" s="37"/>
      <c r="L8" s="37"/>
      <c r="M8" s="37"/>
      <c r="N8" s="37"/>
      <c r="O8" s="37"/>
      <c r="P8" s="37"/>
      <c r="Q8" s="37"/>
      <c r="R8" s="37"/>
      <c r="S8" s="37"/>
      <c r="T8" s="37"/>
      <c r="U8" s="37"/>
    </row>
    <row r="9" spans="1:24" ht="12.75" customHeight="1" x14ac:dyDescent="0.25">
      <c r="A9" s="84" t="s">
        <v>2273</v>
      </c>
      <c r="B9" s="85" t="s">
        <v>2274</v>
      </c>
      <c r="C9" s="186" t="s">
        <v>2868</v>
      </c>
      <c r="D9" s="254">
        <v>1464611.6</v>
      </c>
      <c r="E9" s="37"/>
      <c r="F9" s="37"/>
      <c r="G9" s="37"/>
      <c r="H9" s="37"/>
      <c r="I9" s="37"/>
      <c r="J9" s="37"/>
      <c r="K9" s="37"/>
      <c r="L9" s="37"/>
      <c r="M9" s="37"/>
      <c r="N9" s="37"/>
      <c r="O9" s="37"/>
      <c r="P9" s="37"/>
      <c r="Q9" s="37"/>
      <c r="R9" s="37"/>
      <c r="S9" s="37"/>
      <c r="T9" s="37"/>
      <c r="U9" s="37"/>
    </row>
    <row r="10" spans="1:24" ht="12.75" customHeight="1" x14ac:dyDescent="0.25">
      <c r="A10" s="84" t="s">
        <v>2275</v>
      </c>
      <c r="B10" s="85" t="s">
        <v>2276</v>
      </c>
      <c r="C10" s="186" t="s">
        <v>2869</v>
      </c>
      <c r="D10" s="254">
        <v>136460.76999999999</v>
      </c>
      <c r="E10" s="37"/>
      <c r="F10" s="37"/>
      <c r="G10" s="37"/>
      <c r="H10" s="37"/>
      <c r="I10" s="37"/>
      <c r="J10" s="37"/>
      <c r="K10" s="37"/>
      <c r="L10" s="37"/>
      <c r="M10" s="37"/>
      <c r="N10" s="37"/>
      <c r="O10" s="37"/>
      <c r="P10" s="37"/>
      <c r="Q10" s="37"/>
      <c r="R10" s="37"/>
      <c r="S10" s="37"/>
      <c r="T10" s="37"/>
      <c r="U10" s="37"/>
    </row>
    <row r="11" spans="1:24" ht="12.75" customHeight="1" x14ac:dyDescent="0.25">
      <c r="A11" s="84" t="s">
        <v>2277</v>
      </c>
      <c r="B11" s="85" t="s">
        <v>2870</v>
      </c>
      <c r="C11" s="186" t="s">
        <v>2871</v>
      </c>
      <c r="D11" s="254">
        <v>854.41</v>
      </c>
      <c r="E11" s="37"/>
      <c r="F11" s="37"/>
      <c r="G11" s="37"/>
      <c r="H11" s="37"/>
      <c r="I11" s="37"/>
      <c r="J11" s="37"/>
      <c r="K11" s="37"/>
      <c r="L11" s="37"/>
      <c r="M11" s="37"/>
      <c r="N11" s="37"/>
      <c r="O11" s="37"/>
      <c r="P11" s="37"/>
      <c r="Q11" s="37"/>
      <c r="R11" s="37"/>
      <c r="S11" s="37"/>
      <c r="T11" s="37"/>
      <c r="U11" s="37"/>
    </row>
    <row r="12" spans="1:24" ht="12.75" customHeight="1" x14ac:dyDescent="0.25">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13.2" x14ac:dyDescent="0.25">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2293</v>
      </c>
      <c r="B16" s="85" t="s">
        <v>2294</v>
      </c>
      <c r="C16" s="186" t="s">
        <v>2877</v>
      </c>
      <c r="D16" s="254">
        <v>9180.19</v>
      </c>
      <c r="E16" s="37"/>
      <c r="F16" s="37"/>
      <c r="G16" s="37"/>
      <c r="H16" s="37"/>
      <c r="I16" s="37"/>
      <c r="J16" s="37"/>
      <c r="K16" s="37"/>
      <c r="L16" s="37"/>
      <c r="M16" s="37"/>
      <c r="N16" s="37"/>
      <c r="O16" s="37"/>
      <c r="P16" s="37"/>
      <c r="Q16" s="37"/>
      <c r="R16" s="37"/>
      <c r="S16" s="37"/>
      <c r="T16" s="37"/>
      <c r="U16" s="37"/>
    </row>
    <row r="17" spans="1:21" ht="12.75" customHeight="1" x14ac:dyDescent="0.25">
      <c r="A17" s="114" t="s">
        <v>2295</v>
      </c>
      <c r="B17" s="115" t="s">
        <v>2296</v>
      </c>
      <c r="C17" s="186" t="s">
        <v>2878</v>
      </c>
      <c r="D17" s="254">
        <v>4598.24</v>
      </c>
      <c r="E17" s="37"/>
      <c r="F17" s="37"/>
      <c r="G17" s="37"/>
      <c r="H17" s="37"/>
      <c r="I17" s="37"/>
      <c r="J17" s="37"/>
      <c r="K17" s="37"/>
      <c r="L17" s="37"/>
      <c r="M17" s="37"/>
      <c r="N17" s="37"/>
      <c r="O17" s="37"/>
      <c r="P17" s="37"/>
      <c r="Q17" s="37"/>
      <c r="R17" s="37"/>
      <c r="S17" s="37"/>
      <c r="T17" s="37"/>
      <c r="U17" s="37"/>
    </row>
    <row r="18" spans="1:21" ht="24" x14ac:dyDescent="0.25">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5">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5">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5">
      <c r="A24" s="84"/>
      <c r="B24" s="115" t="s">
        <v>2894</v>
      </c>
      <c r="C24" s="186" t="s">
        <v>2895</v>
      </c>
      <c r="D24" s="40">
        <f>D25+D26+D35+D36</f>
        <v>1599326.67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2271</v>
      </c>
      <c r="B26" s="115" t="s">
        <v>2897</v>
      </c>
      <c r="C26" s="186" t="s">
        <v>2898</v>
      </c>
      <c r="D26" s="40">
        <f>SUM(D27:D34)</f>
        <v>1595079.3599999999</v>
      </c>
      <c r="E26" s="37"/>
      <c r="F26" s="37"/>
      <c r="G26" s="37"/>
      <c r="H26" s="37"/>
      <c r="I26" s="37"/>
      <c r="J26" s="37"/>
      <c r="K26" s="37"/>
      <c r="L26" s="37"/>
      <c r="M26" s="37"/>
      <c r="N26" s="37"/>
      <c r="O26" s="37"/>
      <c r="P26" s="37"/>
      <c r="Q26" s="37"/>
      <c r="R26" s="37"/>
      <c r="S26" s="37"/>
      <c r="T26" s="37"/>
      <c r="U26" s="37"/>
    </row>
    <row r="27" spans="1:21" ht="12.75" customHeight="1" x14ac:dyDescent="0.25">
      <c r="A27" s="84" t="s">
        <v>2273</v>
      </c>
      <c r="B27" s="85" t="s">
        <v>2274</v>
      </c>
      <c r="C27" s="186" t="s">
        <v>2899</v>
      </c>
      <c r="D27" s="254">
        <v>1447484.83</v>
      </c>
      <c r="E27" s="37"/>
      <c r="F27" s="37"/>
      <c r="G27" s="37"/>
      <c r="H27" s="37"/>
      <c r="I27" s="37"/>
      <c r="J27" s="37"/>
      <c r="K27" s="37"/>
      <c r="L27" s="37"/>
      <c r="M27" s="37"/>
      <c r="N27" s="37"/>
      <c r="O27" s="37"/>
      <c r="P27" s="37"/>
      <c r="Q27" s="37"/>
      <c r="R27" s="37"/>
      <c r="S27" s="37"/>
      <c r="T27" s="37"/>
      <c r="U27" s="37"/>
    </row>
    <row r="28" spans="1:21" ht="12.75" customHeight="1" x14ac:dyDescent="0.25">
      <c r="A28" s="84" t="s">
        <v>2275</v>
      </c>
      <c r="B28" s="85" t="s">
        <v>2276</v>
      </c>
      <c r="C28" s="186" t="s">
        <v>2900</v>
      </c>
      <c r="D28" s="254">
        <v>137327.42000000001</v>
      </c>
      <c r="E28" s="37"/>
      <c r="F28" s="37"/>
      <c r="G28" s="37"/>
      <c r="H28" s="37"/>
      <c r="I28" s="37"/>
      <c r="J28" s="37"/>
      <c r="K28" s="37"/>
      <c r="L28" s="37"/>
      <c r="M28" s="37"/>
      <c r="N28" s="37"/>
      <c r="O28" s="37"/>
      <c r="P28" s="37"/>
      <c r="Q28" s="37"/>
      <c r="R28" s="37"/>
      <c r="S28" s="37"/>
      <c r="T28" s="37"/>
      <c r="U28" s="37"/>
    </row>
    <row r="29" spans="1:21" ht="12.75" customHeight="1" x14ac:dyDescent="0.25">
      <c r="A29" s="84" t="s">
        <v>2277</v>
      </c>
      <c r="B29" s="85" t="s">
        <v>2870</v>
      </c>
      <c r="C29" s="186" t="s">
        <v>2901</v>
      </c>
      <c r="D29" s="254">
        <v>842.72</v>
      </c>
      <c r="E29" s="37"/>
      <c r="F29" s="37"/>
      <c r="G29" s="37"/>
      <c r="H29" s="37"/>
      <c r="I29" s="37"/>
      <c r="J29" s="37"/>
      <c r="K29" s="37"/>
      <c r="L29" s="37"/>
      <c r="M29" s="37"/>
      <c r="N29" s="37"/>
      <c r="O29" s="37"/>
      <c r="P29" s="37"/>
      <c r="Q29" s="37"/>
      <c r="R29" s="37"/>
      <c r="S29" s="37"/>
      <c r="T29" s="37"/>
      <c r="U29" s="37"/>
    </row>
    <row r="30" spans="1:21" ht="12.75" customHeight="1" x14ac:dyDescent="0.25">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13.2" x14ac:dyDescent="0.25">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2289</v>
      </c>
      <c r="B32" s="85" t="s">
        <v>2290</v>
      </c>
      <c r="C32" s="186" t="s">
        <v>2904</v>
      </c>
      <c r="D32" s="254">
        <v>265.45</v>
      </c>
      <c r="E32" s="37"/>
      <c r="F32" s="37"/>
      <c r="G32" s="37"/>
      <c r="H32" s="37"/>
      <c r="I32" s="37"/>
      <c r="J32" s="37"/>
      <c r="K32" s="37"/>
      <c r="L32" s="37"/>
      <c r="M32" s="37"/>
      <c r="N32" s="37"/>
      <c r="O32" s="37"/>
      <c r="P32" s="37"/>
      <c r="Q32" s="37"/>
      <c r="R32" s="37"/>
      <c r="S32" s="37"/>
      <c r="T32" s="37"/>
      <c r="U32" s="37"/>
    </row>
    <row r="33" spans="1:21" ht="12.75" customHeight="1" x14ac:dyDescent="0.25">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2293</v>
      </c>
      <c r="B34" s="85" t="s">
        <v>2294</v>
      </c>
      <c r="C34" s="186" t="s">
        <v>2906</v>
      </c>
      <c r="D34" s="254">
        <v>9158.94</v>
      </c>
      <c r="E34" s="37"/>
      <c r="F34" s="37"/>
      <c r="G34" s="37"/>
      <c r="H34" s="37"/>
      <c r="I34" s="37"/>
      <c r="J34" s="37"/>
      <c r="K34" s="37"/>
      <c r="L34" s="37"/>
      <c r="M34" s="37"/>
      <c r="N34" s="37"/>
      <c r="O34" s="37"/>
      <c r="P34" s="37"/>
      <c r="Q34" s="37"/>
      <c r="R34" s="37"/>
      <c r="S34" s="37"/>
      <c r="T34" s="37"/>
      <c r="U34" s="37"/>
    </row>
    <row r="35" spans="1:21" ht="12.75" customHeight="1" x14ac:dyDescent="0.25">
      <c r="A35" s="114" t="s">
        <v>2295</v>
      </c>
      <c r="B35" s="115" t="s">
        <v>2296</v>
      </c>
      <c r="C35" s="186" t="s">
        <v>2907</v>
      </c>
      <c r="D35" s="254">
        <v>4247.3100000000004</v>
      </c>
      <c r="E35" s="37"/>
      <c r="F35" s="37"/>
      <c r="G35" s="37"/>
      <c r="H35" s="37"/>
      <c r="I35" s="37"/>
      <c r="J35" s="37"/>
      <c r="K35" s="37"/>
      <c r="L35" s="37"/>
      <c r="M35" s="37"/>
      <c r="N35" s="37"/>
      <c r="O35" s="37"/>
      <c r="P35" s="37"/>
      <c r="Q35" s="37"/>
      <c r="R35" s="37"/>
      <c r="S35" s="37"/>
      <c r="T35" s="37"/>
      <c r="U35" s="37"/>
    </row>
    <row r="36" spans="1:21" ht="36" x14ac:dyDescent="0.25">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5">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5">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5">
      <c r="A42" s="84"/>
      <c r="B42" s="115" t="s">
        <v>2916</v>
      </c>
      <c r="C42" s="186" t="s">
        <v>2917</v>
      </c>
      <c r="D42" s="40">
        <f>D5+D6-D24</f>
        <v>136182.70999999996</v>
      </c>
      <c r="E42" s="37"/>
      <c r="F42" s="37"/>
      <c r="G42" s="37"/>
      <c r="H42" s="37"/>
      <c r="I42" s="37"/>
      <c r="J42" s="37"/>
      <c r="K42" s="37"/>
      <c r="L42" s="37"/>
      <c r="M42" s="37"/>
      <c r="N42" s="37"/>
      <c r="O42" s="37"/>
      <c r="P42" s="37"/>
      <c r="Q42" s="37"/>
      <c r="R42" s="37"/>
      <c r="S42" s="37"/>
      <c r="T42" s="37"/>
      <c r="U42" s="37"/>
    </row>
    <row r="43" spans="1:21" ht="24" x14ac:dyDescent="0.25">
      <c r="A43" s="114"/>
      <c r="B43" s="115" t="s">
        <v>2918</v>
      </c>
      <c r="C43" s="186" t="s">
        <v>2919</v>
      </c>
      <c r="D43" s="40">
        <f>D44+D49+D90+D95</f>
        <v>12554.9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5">
      <c r="A49" s="114" t="s">
        <v>2271</v>
      </c>
      <c r="B49" s="166" t="s">
        <v>2930</v>
      </c>
      <c r="C49" s="186" t="s">
        <v>2931</v>
      </c>
      <c r="D49" s="40">
        <f>D50+D55+D60+D65+D70+D75+D80+D85</f>
        <v>12203.97</v>
      </c>
      <c r="E49" s="37"/>
      <c r="F49" s="37"/>
      <c r="G49" s="37"/>
      <c r="H49" s="37"/>
      <c r="I49" s="37"/>
      <c r="J49" s="37"/>
      <c r="K49" s="37"/>
      <c r="L49" s="37"/>
      <c r="M49" s="37"/>
      <c r="N49" s="37"/>
      <c r="O49" s="37"/>
      <c r="P49" s="37"/>
      <c r="Q49" s="37"/>
      <c r="R49" s="37"/>
      <c r="S49" s="37"/>
      <c r="T49" s="37"/>
      <c r="U49" s="37"/>
    </row>
    <row r="50" spans="1:21" ht="12.75" customHeight="1" x14ac:dyDescent="0.25">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2275</v>
      </c>
      <c r="B55" s="115" t="s">
        <v>2938</v>
      </c>
      <c r="C55" s="186" t="s">
        <v>2939</v>
      </c>
      <c r="D55" s="40">
        <f>SUM(D56:D59)</f>
        <v>1918.77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2922</v>
      </c>
      <c r="C56" s="186" t="s">
        <v>2940</v>
      </c>
      <c r="D56" s="254">
        <v>1918.77</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2277</v>
      </c>
      <c r="B60" s="115" t="s">
        <v>2944</v>
      </c>
      <c r="C60" s="186" t="s">
        <v>2945</v>
      </c>
      <c r="D60" s="40">
        <f>SUM(D61:D64)</f>
        <v>71.61</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2922</v>
      </c>
      <c r="C61" s="186" t="s">
        <v>2946</v>
      </c>
      <c r="D61" s="254">
        <v>71.61</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5">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13.2" x14ac:dyDescent="0.25">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2293</v>
      </c>
      <c r="B85" s="203" t="s">
        <v>2974</v>
      </c>
      <c r="C85" s="186" t="s">
        <v>2975</v>
      </c>
      <c r="D85" s="40">
        <f>SUM(D86:D89)</f>
        <v>10213.59</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2922</v>
      </c>
      <c r="C86" s="186" t="s">
        <v>2976</v>
      </c>
      <c r="D86" s="254">
        <v>10213.59</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2295</v>
      </c>
      <c r="B90" s="115" t="s">
        <v>2980</v>
      </c>
      <c r="C90" s="186" t="s">
        <v>2981</v>
      </c>
      <c r="D90" s="40">
        <f>SUM(D91:D94)</f>
        <v>350.93</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2922</v>
      </c>
      <c r="C91" s="186" t="s">
        <v>2982</v>
      </c>
      <c r="D91" s="254">
        <v>350.93</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2924</v>
      </c>
      <c r="C92" s="186" t="s">
        <v>2983</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5">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5">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5">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2993</v>
      </c>
      <c r="C101" s="186" t="s">
        <v>2994</v>
      </c>
      <c r="D101" s="40">
        <f>SUM(D102:D105)</f>
        <v>123627.81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2271</v>
      </c>
      <c r="B103" s="85" t="s">
        <v>2845</v>
      </c>
      <c r="C103" s="186" t="s">
        <v>2996</v>
      </c>
      <c r="D103" s="254">
        <v>123627.81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2295</v>
      </c>
      <c r="B104" s="85" t="s">
        <v>2296</v>
      </c>
      <c r="C104" s="186" t="s">
        <v>2997</v>
      </c>
      <c r="D104" s="254" t="s">
        <v>607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3"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2858</v>
      </c>
      <c r="B1" s="364"/>
      <c r="C1" s="364"/>
      <c r="D1" s="364"/>
      <c r="E1" s="71" t="s">
        <v>3000</v>
      </c>
      <c r="F1" s="71"/>
      <c r="G1" s="71"/>
      <c r="H1" s="71"/>
      <c r="I1" s="71"/>
      <c r="J1" s="71"/>
      <c r="K1" s="71"/>
      <c r="L1" s="71"/>
      <c r="M1" s="71"/>
      <c r="N1" s="71"/>
      <c r="O1" s="71"/>
      <c r="P1" s="71"/>
    </row>
    <row r="2" spans="1:16" ht="37.5" customHeight="1" x14ac:dyDescent="0.25">
      <c r="A2" s="369" t="s">
        <v>3001</v>
      </c>
      <c r="B2" s="364"/>
      <c r="C2" s="364"/>
      <c r="D2" s="364"/>
    </row>
    <row r="3" spans="1:16" ht="29.25" customHeight="1" x14ac:dyDescent="0.25">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18563</v>
      </c>
      <c r="P3" s="71"/>
    </row>
    <row r="4" spans="1:16" ht="19.5" customHeight="1" x14ac:dyDescent="0.25">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5">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3024</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3316</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Gunjaca</cp:lastModifiedBy>
  <cp:lastPrinted>2024-01-30T11:36:02Z</cp:lastPrinted>
  <dcterms:created xsi:type="dcterms:W3CDTF">2022-04-01T05:14:30Z</dcterms:created>
  <dcterms:modified xsi:type="dcterms:W3CDTF">2024-01-31T11:15:42Z</dcterms:modified>
</cp:coreProperties>
</file>